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4C79FB01-13BB-4CB1-A1E4-D56344CE54DC}" xr6:coauthVersionLast="47" xr6:coauthVersionMax="47" xr10:uidLastSave="{00000000-0000-0000-0000-000000000000}"/>
  <bookViews>
    <workbookView xWindow="28680" yWindow="-1950" windowWidth="38640" windowHeight="21120" tabRatio="821" xr2:uid="{00000000-000D-0000-FFFF-FFFF00000000}"/>
  </bookViews>
  <sheets>
    <sheet name="1. Projekti finantsanalüüs" sheetId="1" r:id="rId1"/>
    <sheet name="4. Projekti tundlikkuse analüüs" sheetId="9" state="hidden" r:id="rId2"/>
    <sheet name="Näitajaid RT vallast" sheetId="16" state="hidden" r:id="rId3"/>
  </sheets>
  <definedNames>
    <definedName name="Std_Uni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D17" i="1"/>
  <c r="D16" i="1"/>
  <c r="D15" i="1"/>
  <c r="D14" i="1"/>
  <c r="D13" i="1"/>
  <c r="D12" i="1"/>
  <c r="D11" i="1"/>
  <c r="D10" i="1"/>
  <c r="D19" i="1" s="1"/>
  <c r="E8" i="1"/>
  <c r="Q8" i="1" s="1"/>
  <c r="AC8" i="1" s="1"/>
  <c r="D9" i="16" l="1"/>
  <c r="C4" i="16"/>
  <c r="I12" i="16" s="1"/>
  <c r="C14" i="16" l="1"/>
  <c r="D13" i="16"/>
  <c r="I49" i="16" s="1"/>
  <c r="C13" i="16"/>
  <c r="I48" i="16" s="1"/>
  <c r="C10" i="16"/>
  <c r="C9" i="16"/>
  <c r="C5" i="16"/>
  <c r="C6" i="16" s="1"/>
  <c r="D4" i="16"/>
  <c r="I13" i="16" s="1"/>
  <c r="I38" i="16"/>
  <c r="I18" i="16" l="1"/>
  <c r="I11" i="16"/>
  <c r="C7" i="16"/>
  <c r="I4" i="16" s="1"/>
  <c r="C15" i="16"/>
  <c r="I39" i="16"/>
  <c r="I41" i="16"/>
  <c r="I19" i="16"/>
  <c r="I20" i="16"/>
  <c r="I46" i="16"/>
  <c r="I22" i="16"/>
  <c r="I47" i="16"/>
  <c r="I10" i="16"/>
  <c r="I40" i="16"/>
  <c r="C11" i="16"/>
  <c r="I14" i="16" l="1"/>
  <c r="I50" i="16"/>
  <c r="I23" i="16"/>
  <c r="I27" i="16" s="1"/>
  <c r="I42" i="16"/>
  <c r="B21" i="1" l="1"/>
  <c r="E25" i="1"/>
  <c r="E24" i="1"/>
  <c r="D23" i="1"/>
  <c r="D26" i="1" s="1"/>
  <c r="C23" i="1"/>
  <c r="C26" i="1" s="1"/>
  <c r="B23" i="1"/>
  <c r="B26" i="1" s="1"/>
  <c r="E22" i="1"/>
  <c r="I29" i="16" s="1"/>
  <c r="I30" i="16" s="1"/>
  <c r="C21" i="1" l="1"/>
  <c r="D21" i="1" s="1"/>
  <c r="E23" i="1"/>
  <c r="E26" i="1" s="1"/>
  <c r="F23" i="1" l="1"/>
  <c r="F22" i="1"/>
  <c r="I34" i="16" l="1"/>
  <c r="A26" i="9" l="1"/>
  <c r="A25" i="9"/>
  <c r="A24" i="9"/>
  <c r="D23" i="9"/>
  <c r="C23" i="9"/>
  <c r="D22" i="9"/>
  <c r="E22" i="9"/>
  <c r="F22" i="9"/>
  <c r="G22" i="9"/>
  <c r="H22" i="9"/>
  <c r="I22" i="9"/>
  <c r="J22" i="9"/>
  <c r="K22" i="9"/>
  <c r="L22" i="9"/>
  <c r="M22" i="9"/>
  <c r="N22" i="9"/>
  <c r="E23" i="9"/>
  <c r="F23" i="9"/>
  <c r="G23" i="9"/>
  <c r="H23" i="9"/>
  <c r="I23" i="9"/>
  <c r="J23" i="9"/>
  <c r="K23" i="9"/>
  <c r="L23" i="9"/>
  <c r="M23" i="9"/>
  <c r="N23" i="9"/>
  <c r="C22" i="9"/>
  <c r="D21" i="9"/>
  <c r="E21" i="9"/>
  <c r="F21" i="9"/>
  <c r="G21" i="9"/>
  <c r="H21" i="9"/>
  <c r="I21" i="9"/>
  <c r="J21" i="9"/>
  <c r="K21" i="9"/>
  <c r="L21" i="9"/>
  <c r="M21" i="9"/>
  <c r="N21" i="9"/>
  <c r="C21" i="9"/>
  <c r="A20" i="9"/>
  <c r="A19" i="9"/>
  <c r="C17" i="9"/>
  <c r="A18" i="9"/>
  <c r="E9" i="9"/>
  <c r="F9" i="9"/>
  <c r="G9" i="9"/>
  <c r="H9" i="9"/>
  <c r="I9" i="9"/>
  <c r="J9" i="9"/>
  <c r="K9" i="9"/>
  <c r="L9" i="9"/>
  <c r="M9" i="9"/>
  <c r="N9" i="9"/>
  <c r="D5" i="9"/>
  <c r="E5" i="9" s="1"/>
  <c r="F5" i="9" s="1"/>
  <c r="G5" i="9" s="1"/>
  <c r="H5" i="9" s="1"/>
  <c r="I5" i="9" s="1"/>
  <c r="J5" i="9" s="1"/>
  <c r="K5" i="9" s="1"/>
  <c r="L5" i="9" s="1"/>
  <c r="M5" i="9" s="1"/>
  <c r="N5" i="9" s="1"/>
  <c r="N17" i="9" s="1"/>
  <c r="L17" i="9" l="1"/>
  <c r="K17" i="9"/>
  <c r="I17" i="9"/>
  <c r="H17" i="9"/>
  <c r="E17" i="9"/>
  <c r="D17" i="9"/>
  <c r="G17" i="9"/>
  <c r="M17" i="9"/>
  <c r="J17" i="9"/>
  <c r="F17" i="9"/>
  <c r="C6" i="9" l="1"/>
  <c r="C7" i="9" l="1"/>
  <c r="C18" i="9"/>
  <c r="C19" i="9" l="1"/>
  <c r="D6" i="9" l="1"/>
  <c r="E6" i="9"/>
  <c r="E7" i="9" l="1"/>
  <c r="E19" i="9" s="1"/>
  <c r="E18" i="9"/>
  <c r="F6" i="9"/>
  <c r="D18" i="9"/>
  <c r="D7" i="9"/>
  <c r="D19" i="9" s="1"/>
  <c r="F7" i="9" l="1"/>
  <c r="F19" i="9" s="1"/>
  <c r="F18" i="9"/>
  <c r="G6" i="9" l="1"/>
  <c r="H6" i="9"/>
  <c r="J6" i="9" l="1"/>
  <c r="G7" i="9"/>
  <c r="G19" i="9" s="1"/>
  <c r="G18" i="9"/>
  <c r="H18" i="9"/>
  <c r="H7" i="9"/>
  <c r="H19" i="9" s="1"/>
  <c r="B12" i="9" l="1"/>
  <c r="B26" i="9" s="1"/>
  <c r="I6" i="9"/>
  <c r="J7" i="9"/>
  <c r="J19" i="9" s="1"/>
  <c r="J18" i="9"/>
  <c r="I18" i="9" l="1"/>
  <c r="I7" i="9"/>
  <c r="I19" i="9" s="1"/>
  <c r="L6" i="9" l="1"/>
  <c r="K6" i="9"/>
  <c r="M6" i="9" l="1"/>
  <c r="K7" i="9"/>
  <c r="K19" i="9" s="1"/>
  <c r="K18" i="9"/>
  <c r="L7" i="9"/>
  <c r="L19" i="9" s="1"/>
  <c r="L18" i="9"/>
  <c r="D5" i="16"/>
  <c r="D6" i="16" s="1"/>
  <c r="D10" i="16"/>
  <c r="D11" i="16" s="1"/>
  <c r="D14" i="16"/>
  <c r="D15" i="16" s="1"/>
  <c r="D7" i="16" l="1"/>
  <c r="I5" i="16" s="1"/>
  <c r="I6" i="16" s="1"/>
  <c r="N6" i="9"/>
  <c r="M7" i="9"/>
  <c r="M19" i="9" s="1"/>
  <c r="M18" i="9"/>
  <c r="D9" i="9"/>
  <c r="C9" i="9"/>
  <c r="N18" i="9" l="1"/>
  <c r="N7" i="9"/>
  <c r="N19" i="9" s="1"/>
  <c r="C8" i="9" l="1"/>
  <c r="D8" i="9" l="1"/>
  <c r="C20" i="9"/>
  <c r="C24" i="9" s="1"/>
  <c r="C25" i="9" s="1"/>
  <c r="C10" i="9"/>
  <c r="C11" i="9" s="1"/>
  <c r="D10" i="9" l="1"/>
  <c r="D11" i="9" s="1"/>
  <c r="D20" i="9"/>
  <c r="D24" i="9" s="1"/>
  <c r="D25" i="9" s="1"/>
  <c r="E8" i="9"/>
  <c r="F8" i="9" l="1"/>
  <c r="E10" i="9"/>
  <c r="E11" i="9" s="1"/>
  <c r="E20" i="9"/>
  <c r="E24" i="9" s="1"/>
  <c r="E25" i="9" s="1"/>
  <c r="G8" i="9" l="1"/>
  <c r="F10" i="9"/>
  <c r="F11" i="9" s="1"/>
  <c r="F20" i="9"/>
  <c r="F24" i="9" s="1"/>
  <c r="F25" i="9" s="1"/>
  <c r="G20" i="9" l="1"/>
  <c r="G24" i="9" s="1"/>
  <c r="G25" i="9" s="1"/>
  <c r="G10" i="9"/>
  <c r="G11" i="9" s="1"/>
  <c r="H8" i="9"/>
  <c r="H10" i="9" l="1"/>
  <c r="H11" i="9" s="1"/>
  <c r="H20" i="9"/>
  <c r="H24" i="9" s="1"/>
  <c r="H25" i="9" s="1"/>
  <c r="I8" i="9"/>
  <c r="I10" i="9" l="1"/>
  <c r="I11" i="9" s="1"/>
  <c r="I20" i="9"/>
  <c r="I24" i="9" s="1"/>
  <c r="I25" i="9" s="1"/>
  <c r="J8" i="9"/>
  <c r="K8" i="9" l="1"/>
  <c r="J10" i="9"/>
  <c r="J11" i="9" s="1"/>
  <c r="J20" i="9"/>
  <c r="J24" i="9" s="1"/>
  <c r="J25" i="9" s="1"/>
  <c r="L8" i="9" l="1"/>
  <c r="K10" i="9"/>
  <c r="K11" i="9" s="1"/>
  <c r="K20" i="9"/>
  <c r="K24" i="9" s="1"/>
  <c r="K25" i="9" s="1"/>
  <c r="M8" i="9" l="1"/>
  <c r="N8" i="9"/>
  <c r="L10" i="9"/>
  <c r="L11" i="9" s="1"/>
  <c r="L20" i="9"/>
  <c r="L24" i="9" s="1"/>
  <c r="L25" i="9" s="1"/>
  <c r="M10" i="9" l="1"/>
  <c r="M11" i="9" s="1"/>
  <c r="M20" i="9"/>
  <c r="M24" i="9" s="1"/>
  <c r="M25" i="9" s="1"/>
  <c r="N10" i="9"/>
  <c r="N11" i="9" s="1"/>
  <c r="N20" i="9"/>
  <c r="N24" i="9" s="1"/>
  <c r="N25" i="9" s="1"/>
  <c r="B28" i="9" l="1"/>
  <c r="C28" i="9" s="1"/>
  <c r="B27" i="9"/>
  <c r="C27" i="9" s="1"/>
  <c r="B14" i="9"/>
  <c r="C14" i="9" s="1"/>
  <c r="B13" i="9"/>
  <c r="C13" i="9" s="1"/>
</calcChain>
</file>

<file path=xl/sharedStrings.xml><?xml version="1.0" encoding="utf-8"?>
<sst xmlns="http://schemas.openxmlformats.org/spreadsheetml/2006/main" count="174" uniqueCount="112">
  <si>
    <t>PROJEKTI EELARVE JA AJAKAVA</t>
  </si>
  <si>
    <t>Abikõlblik kulu</t>
  </si>
  <si>
    <t>Mitteabikõlblik kulu</t>
  </si>
  <si>
    <t>Kokku</t>
  </si>
  <si>
    <t>Näiteks: Tootmisliin I</t>
  </si>
  <si>
    <t>Näiteks: Tootmisliin II</t>
  </si>
  <si>
    <t>Näiteks: IT süsteem</t>
  </si>
  <si>
    <t>Projekti kogumaksumus</t>
  </si>
  <si>
    <t>Elluviimisperioodi algab aastal:</t>
  </si>
  <si>
    <t>FINANTSEERIMISALLIKAD</t>
  </si>
  <si>
    <t>Osakaal</t>
  </si>
  <si>
    <t xml:space="preserve">Struktuurifondide toetus </t>
  </si>
  <si>
    <t>Omafinantseering</t>
  </si>
  <si>
    <t>sh laen</t>
  </si>
  <si>
    <t>sh omavahendid</t>
  </si>
  <si>
    <t>Finantseerimise allikad</t>
  </si>
  <si>
    <t>Projekti tundlikkuse analüüs (Tabel 4)</t>
  </si>
  <si>
    <t>FRA juhend p 5.2.4</t>
  </si>
  <si>
    <t>Projekti tundlikkuse analüüs põhineb eelnevalt koostatud riskianalüüsil p 4.5. Tundlikkuse analüüsist peab selguma valitud muutujate (säästu avaldumise määra, projekti investeeringu, jooksvate kulude taseme, investeeringutoetuse määra jms) mõju projekti tasuvusele (IRR, NPV jne).</t>
  </si>
  <si>
    <t>INVESTEERINGU TASUVUS</t>
  </si>
  <si>
    <t>JK teg-tulu</t>
  </si>
  <si>
    <t>Sisse tulev rahavoog kokku</t>
  </si>
  <si>
    <t>JK teg-kulu</t>
  </si>
  <si>
    <t>Projekti investeering</t>
  </si>
  <si>
    <t>Väljaminev rahavoog kokku</t>
  </si>
  <si>
    <t>Netorahavoog</t>
  </si>
  <si>
    <t>Diskontomäär</t>
  </si>
  <si>
    <t>NPV</t>
  </si>
  <si>
    <t>IRR</t>
  </si>
  <si>
    <t>KAPITALITULUSUS</t>
  </si>
  <si>
    <t>Projekti laenu põhiosamaksed</t>
  </si>
  <si>
    <t>Projekti laenu intressimaksed</t>
  </si>
  <si>
    <t>Omavahendid</t>
  </si>
  <si>
    <t>NPV/K</t>
  </si>
  <si>
    <t>IRR/K</t>
  </si>
  <si>
    <t>Projekti vastavus- ja valikukriteeriumid RRF ressursitõhusus (Tabelid 5-7)</t>
  </si>
  <si>
    <t xml:space="preserve"> Sisestada projekti andmed vastavalt ressursiauditile</t>
  </si>
  <si>
    <t>baas-stsenaarium (BS)*</t>
  </si>
  <si>
    <t>projekti stsenaarium (PS)**</t>
  </si>
  <si>
    <t>Vastavuskriteerium 1: RESSURSITOOTLIKKUSE KASV</t>
  </si>
  <si>
    <t>keskmine toodangumaht</t>
  </si>
  <si>
    <t>tonn/aasta</t>
  </si>
  <si>
    <r>
      <t>baastsenaariumi ressursitootlikkus, RT</t>
    </r>
    <r>
      <rPr>
        <vertAlign val="subscript"/>
        <sz val="10"/>
        <color theme="1"/>
        <rFont val="Calibri"/>
        <family val="2"/>
        <scheme val="minor"/>
      </rPr>
      <t>b</t>
    </r>
    <r>
      <rPr>
        <sz val="10"/>
        <color theme="1"/>
        <rFont val="Calibri"/>
        <family val="2"/>
        <scheme val="minor"/>
      </rPr>
      <t xml:space="preserve"> </t>
    </r>
  </si>
  <si>
    <t>EUR/EUR</t>
  </si>
  <si>
    <t>keskmine müügihind tooteühiku kohta</t>
  </si>
  <si>
    <t>EUR/tonn</t>
  </si>
  <si>
    <r>
      <t>projekti stsenaariumi ressursitootlikkus, RT</t>
    </r>
    <r>
      <rPr>
        <vertAlign val="subscript"/>
        <sz val="10"/>
        <color theme="1"/>
        <rFont val="Calibri"/>
        <family val="2"/>
        <scheme val="minor"/>
      </rPr>
      <t>pr</t>
    </r>
    <r>
      <rPr>
        <sz val="10"/>
        <color theme="1"/>
        <rFont val="Calibri"/>
        <family val="2"/>
        <scheme val="minor"/>
      </rPr>
      <t xml:space="preserve"> </t>
    </r>
  </si>
  <si>
    <r>
      <t>müügitulu, MT</t>
    </r>
    <r>
      <rPr>
        <vertAlign val="subscript"/>
        <sz val="10"/>
        <color theme="1"/>
        <rFont val="Calibri"/>
        <family val="2"/>
        <scheme val="minor"/>
      </rPr>
      <t>b</t>
    </r>
    <r>
      <rPr>
        <sz val="10"/>
        <color theme="1"/>
        <rFont val="Calibri"/>
        <family val="2"/>
        <scheme val="minor"/>
      </rPr>
      <t xml:space="preserve"> ja MT</t>
    </r>
    <r>
      <rPr>
        <vertAlign val="subscript"/>
        <sz val="10"/>
        <color theme="1"/>
        <rFont val="Calibri"/>
        <family val="2"/>
        <scheme val="minor"/>
      </rPr>
      <t>pr</t>
    </r>
  </si>
  <si>
    <t>EUR/aasta</t>
  </si>
  <si>
    <t>arvutuslik</t>
  </si>
  <si>
    <t>Ressursitootlikkuse kasv, RTK</t>
  </si>
  <si>
    <t>Keskmine summaarne ressursikasutus</t>
  </si>
  <si>
    <t xml:space="preserve">Ressursitootlikkuse kasv loetakse täidetuks, kui taotluse hindamisel selgub, et ressursisäästuprojekti tulemusena suureneb ettevõtte ressursitootlikkus ja väheneb ressursikasutus toodanguühiku suhtes. </t>
  </si>
  <si>
    <t>ressursi 1 keskmine kasutus***</t>
  </si>
  <si>
    <t>Vastavuskriteerium 5: RESSURSIKASUTUSE PARANEMINE</t>
  </si>
  <si>
    <t xml:space="preserve">ressursi 1 keskmine ühikmaksumus </t>
  </si>
  <si>
    <t xml:space="preserve">a - baastsenaariumi ressursikasutus </t>
  </si>
  <si>
    <t>EUR</t>
  </si>
  <si>
    <t>ressursi 1 kogukulu</t>
  </si>
  <si>
    <t>b- projekti stsenaariumi ressursikasutus</t>
  </si>
  <si>
    <t>c - baasstsenaariumi toodangumaht</t>
  </si>
  <si>
    <t>t/a</t>
  </si>
  <si>
    <t>ressursi 2 keskmine kasutus***</t>
  </si>
  <si>
    <t>MWh</t>
  </si>
  <si>
    <t>d - projekti stsenaariumi toodangumaht</t>
  </si>
  <si>
    <t>ressursi 2 keskmine ühikmaksumus</t>
  </si>
  <si>
    <t>EUR/MWh</t>
  </si>
  <si>
    <t>Ressursikasutuse paranemine, R</t>
  </si>
  <si>
    <t>ressursi 2 kogukulu</t>
  </si>
  <si>
    <t>Ressursikasutuse paranemine loetakse täidetuks, kui projektiga saavutatakse ressursitõhususe kasv R vähemalt 2%.</t>
  </si>
  <si>
    <t>Vajadusel lisada ridu ja täiendada veerus I vastavalt valemeid</t>
  </si>
  <si>
    <t>RESSURSISÄÄST</t>
  </si>
  <si>
    <t>Ressursisääst, r</t>
  </si>
  <si>
    <t>EUR/a</t>
  </si>
  <si>
    <t xml:space="preserve">Valikukriteerium 3: KULUEFEKTIIVSUS </t>
  </si>
  <si>
    <t>r- saavutatav ressursiääst</t>
  </si>
  <si>
    <t xml:space="preserve">t- investeeringu kasulik eluiga </t>
  </si>
  <si>
    <t>a</t>
  </si>
  <si>
    <t>s - taotletav toetuse summa</t>
  </si>
  <si>
    <t>Kuluefektiivsus, K</t>
  </si>
  <si>
    <t>Kuluefektiivsus loetakse täidetuks, kui projekti toetusel on võimendav efekt ehk saavutatava säästu ja toetussumma suhe K on vähemalt 2.</t>
  </si>
  <si>
    <t>Kasvuhoonegaaside heite vähenemine toodanguühiku kohta</t>
  </si>
  <si>
    <t>Kasvuhoonegaaside heite vähenemine
toodanguühiku kohta</t>
  </si>
  <si>
    <r>
      <t>t(CO</t>
    </r>
    <r>
      <rPr>
        <i/>
        <vertAlign val="subscript"/>
        <sz val="10"/>
        <color theme="1"/>
        <rFont val="Calibri"/>
        <family val="2"/>
        <scheme val="minor"/>
      </rPr>
      <t>2e</t>
    </r>
    <r>
      <rPr>
        <i/>
        <sz val="10"/>
        <color theme="1"/>
        <rFont val="Calibri"/>
        <family val="2"/>
        <scheme val="minor"/>
      </rPr>
      <t>)/ t(toodang)</t>
    </r>
  </si>
  <si>
    <t>ESMASE TOORME SÄÄST PROJEKTIGA</t>
  </si>
  <si>
    <t>e – baasstsenaariumi summaarne materiaalse ressursi kogus</t>
  </si>
  <si>
    <t>f – projekti stsenaariumi summaarne materiaalse ressursi kogus</t>
  </si>
  <si>
    <t>Esmase toorme sääst projektidega, TS</t>
  </si>
  <si>
    <t>PROJEKTI ABIL SAAVUTATAV ENERGIASÄÄST</t>
  </si>
  <si>
    <t>g – baasstsenaariumi summaarne energiakasutus</t>
  </si>
  <si>
    <t>MWh/a</t>
  </si>
  <si>
    <t>h – projekti stsenaariumi summaarne energiakasutus</t>
  </si>
  <si>
    <t>Projekti abil saavutatav energiasääst, ES</t>
  </si>
  <si>
    <t xml:space="preserve">Väärtused sisestada sellise vorminguga sisendlahtritesse. </t>
  </si>
  <si>
    <t>Elluviimisele lärgnev preriood algab aastal:</t>
  </si>
  <si>
    <t>jaan.</t>
  </si>
  <si>
    <t>veebr.</t>
  </si>
  <si>
    <t>märts</t>
  </si>
  <si>
    <t>aprill</t>
  </si>
  <si>
    <t>mai</t>
  </si>
  <si>
    <t>juuni</t>
  </si>
  <si>
    <t>juuli</t>
  </si>
  <si>
    <t>aug.</t>
  </si>
  <si>
    <t>sept.</t>
  </si>
  <si>
    <t>okt.</t>
  </si>
  <si>
    <t>nov.</t>
  </si>
  <si>
    <t>dets.</t>
  </si>
  <si>
    <t>Hange</t>
  </si>
  <si>
    <t>Paigaldus ja käivitamine</t>
  </si>
  <si>
    <t>Projekteerimine</t>
  </si>
  <si>
    <t>Ajakava</t>
  </si>
  <si>
    <t>Projekti finantsanalüüs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</si>
</sst>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425]General"/>
    <numFmt numFmtId="165" formatCode="0.0%"/>
    <numFmt numFmtId="166" formatCode="#,##0.0"/>
    <numFmt numFmtId="167" formatCode="0.0"/>
  </numFmts>
  <fonts count="43"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rgb="FF000000"/>
      <name val="Calibri"/>
      <family val="2"/>
      <charset val="186"/>
    </font>
    <font>
      <sz val="10"/>
      <name val="Calibri"/>
      <family val="2"/>
      <scheme val="minor"/>
    </font>
    <font>
      <b/>
      <sz val="10"/>
      <color theme="4"/>
      <name val="Calibri"/>
      <family val="2"/>
      <scheme val="minor"/>
    </font>
    <font>
      <sz val="10"/>
      <color theme="1"/>
      <name val="Calibri"/>
      <family val="2"/>
      <scheme val="minor"/>
    </font>
    <font>
      <sz val="10"/>
      <color theme="1"/>
      <name val="Calibri"/>
      <family val="2"/>
      <charset val="186"/>
      <scheme val="minor"/>
    </font>
    <font>
      <b/>
      <sz val="10"/>
      <color theme="1"/>
      <name val="Calibri"/>
      <family val="2"/>
      <scheme val="minor"/>
    </font>
    <font>
      <sz val="10"/>
      <color rgb="FF0000FF"/>
      <name val="Calibri"/>
      <family val="2"/>
      <scheme val="minor"/>
    </font>
    <font>
      <i/>
      <sz val="10"/>
      <color rgb="FFFF0000"/>
      <name val="Calibri"/>
      <family val="2"/>
      <scheme val="minor"/>
    </font>
    <font>
      <sz val="10"/>
      <color rgb="FFFF0000"/>
      <name val="Calibri"/>
      <family val="2"/>
      <scheme val="minor"/>
    </font>
    <font>
      <b/>
      <sz val="10"/>
      <color rgb="FF002060"/>
      <name val="Calibri"/>
      <family val="2"/>
      <scheme val="minor"/>
    </font>
    <font>
      <sz val="10"/>
      <color rgb="FF00B050"/>
      <name val="Calibri"/>
      <family val="2"/>
      <charset val="186"/>
      <scheme val="minor"/>
    </font>
    <font>
      <b/>
      <sz val="10"/>
      <name val="Calibri"/>
      <family val="2"/>
      <charset val="186"/>
      <scheme val="minor"/>
    </font>
    <font>
      <i/>
      <sz val="10"/>
      <color theme="1"/>
      <name val="Calibri"/>
      <family val="2"/>
      <scheme val="minor"/>
    </font>
    <font>
      <b/>
      <sz val="10"/>
      <color rgb="FFFFFFFF"/>
      <name val="Calibri"/>
      <family val="2"/>
      <scheme val="minor"/>
    </font>
    <font>
      <sz val="14"/>
      <color theme="3"/>
      <name val="Cambria"/>
      <family val="2"/>
      <charset val="186"/>
      <scheme val="major"/>
    </font>
    <font>
      <i/>
      <sz val="11"/>
      <color rgb="FFFF0000"/>
      <name val="Calibri"/>
      <family val="2"/>
      <charset val="186"/>
      <scheme val="minor"/>
    </font>
    <font>
      <b/>
      <sz val="13"/>
      <color theme="3"/>
      <name val="Calibri"/>
      <family val="2"/>
      <charset val="186"/>
      <scheme val="minor"/>
    </font>
    <font>
      <b/>
      <sz val="11"/>
      <color theme="1"/>
      <name val="Calibri"/>
      <family val="2"/>
      <scheme val="minor"/>
    </font>
    <font>
      <u/>
      <sz val="11"/>
      <color theme="10"/>
      <name val="Calibri"/>
      <family val="2"/>
      <scheme val="minor"/>
    </font>
    <font>
      <u/>
      <sz val="11"/>
      <color theme="10"/>
      <name val="Calibri"/>
      <family val="2"/>
      <charset val="186"/>
      <scheme val="minor"/>
    </font>
    <font>
      <sz val="11"/>
      <color rgb="FF000000"/>
      <name val="Calibri"/>
      <family val="2"/>
    </font>
    <font>
      <sz val="11"/>
      <name val="Calibri"/>
      <family val="2"/>
      <charset val="186"/>
      <scheme val="minor"/>
    </font>
    <font>
      <sz val="11"/>
      <color rgb="FFFF0000"/>
      <name val="Roboto Condensed"/>
    </font>
    <font>
      <vertAlign val="subscript"/>
      <sz val="10"/>
      <color theme="1"/>
      <name val="Calibri"/>
      <family val="2"/>
      <scheme val="minor"/>
    </font>
    <font>
      <sz val="10"/>
      <color rgb="FFC00000"/>
      <name val="Calibri"/>
      <family val="2"/>
      <scheme val="minor"/>
    </font>
    <font>
      <b/>
      <i/>
      <sz val="10"/>
      <color theme="1"/>
      <name val="Calibri"/>
      <family val="2"/>
      <scheme val="minor"/>
    </font>
    <font>
      <b/>
      <i/>
      <sz val="10"/>
      <color rgb="FFC00000"/>
      <name val="Calibri"/>
      <family val="2"/>
      <scheme val="minor"/>
    </font>
    <font>
      <i/>
      <vertAlign val="subscript"/>
      <sz val="10"/>
      <color theme="1"/>
      <name val="Calibri"/>
      <family val="2"/>
      <scheme val="minor"/>
    </font>
    <font>
      <i/>
      <sz val="11"/>
      <color rgb="FF7F7F7F"/>
      <name val="Calibri"/>
      <family val="2"/>
      <charset val="186"/>
      <scheme val="minor"/>
    </font>
    <font>
      <sz val="18"/>
      <color theme="3"/>
      <name val="Calibri Light"/>
      <family val="2"/>
    </font>
    <font>
      <b/>
      <sz val="11"/>
      <color theme="0"/>
      <name val="Calibri"/>
      <family val="2"/>
      <scheme val="minor"/>
    </font>
    <font>
      <b/>
      <i/>
      <sz val="10"/>
      <color theme="0"/>
      <name val="Calibri"/>
      <family val="2"/>
      <charset val="186"/>
      <scheme val="minor"/>
    </font>
    <font>
      <b/>
      <sz val="10"/>
      <color theme="8" tint="-0.499984740745262"/>
      <name val="Calibri"/>
      <family val="2"/>
      <scheme val="minor"/>
    </font>
    <font>
      <sz val="10"/>
      <color theme="8" tint="-0.499984740745262"/>
      <name val="Calibri"/>
      <family val="2"/>
      <scheme val="minor"/>
    </font>
    <font>
      <sz val="8"/>
      <color theme="1"/>
      <name val="Calibri"/>
      <family val="2"/>
      <scheme val="minor"/>
    </font>
    <font>
      <sz val="11"/>
      <color theme="0" tint="-0.499984740745262"/>
      <name val="Calibri"/>
      <family val="2"/>
      <scheme val="minor"/>
    </font>
    <font>
      <b/>
      <sz val="11"/>
      <color theme="0" tint="-0.499984740745262"/>
      <name val="Calibri"/>
      <family val="2"/>
      <scheme val="minor"/>
    </font>
  </fonts>
  <fills count="19">
    <fill>
      <patternFill patternType="none"/>
    </fill>
    <fill>
      <patternFill patternType="gray125"/>
    </fill>
    <fill>
      <patternFill patternType="solid">
        <fgColor rgb="FF3CA1BC"/>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FFFFF"/>
      </patternFill>
    </fill>
    <fill>
      <patternFill patternType="solid">
        <fgColor rgb="FFF0F5FF"/>
      </patternFill>
    </fill>
    <fill>
      <patternFill patternType="solid">
        <fgColor theme="8" tint="0.59996337778862885"/>
        <bgColor indexed="64"/>
      </patternFill>
    </fill>
    <fill>
      <patternFill patternType="solid">
        <fgColor theme="8"/>
        <bgColor theme="8"/>
      </patternFill>
    </fill>
    <fill>
      <patternFill patternType="solid">
        <fgColor theme="8"/>
        <bgColor indexed="64"/>
      </patternFill>
    </fill>
    <fill>
      <patternFill patternType="solid">
        <fgColor rgb="FFF9F5A7"/>
        <bgColor indexed="64"/>
      </patternFill>
    </fill>
    <fill>
      <patternFill patternType="solid">
        <fgColor theme="6" tint="0.59999389629810485"/>
        <bgColor indexed="64"/>
      </patternFill>
    </fill>
    <fill>
      <patternFill patternType="solid">
        <fgColor theme="6"/>
        <bgColor indexed="64"/>
      </patternFill>
    </fill>
    <fill>
      <patternFill patternType="solid">
        <fgColor theme="6" tint="-0.249977111117893"/>
        <bgColor indexed="64"/>
      </patternFill>
    </fill>
  </fills>
  <borders count="3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8"/>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diagonal/>
    </border>
    <border>
      <left style="thin">
        <color indexed="8"/>
      </left>
      <right style="thin">
        <color indexed="8"/>
      </right>
      <top/>
      <bottom/>
      <diagonal/>
    </border>
    <border>
      <left style="thin">
        <color rgb="FFDADCDD"/>
      </left>
      <right style="thin">
        <color rgb="FFDADCDD"/>
      </right>
      <top style="thin">
        <color rgb="FFDADCDD"/>
      </top>
      <bottom style="thin">
        <color rgb="FFDADCDD"/>
      </bottom>
      <diagonal/>
    </border>
    <border>
      <left style="dashed">
        <color rgb="FF7F7F7F"/>
      </left>
      <right style="dashed">
        <color rgb="FF7F7F7F"/>
      </right>
      <top style="dashed">
        <color rgb="FF7F7F7F"/>
      </top>
      <bottom style="dashed">
        <color rgb="FF7F7F7F"/>
      </bottom>
      <diagonal/>
    </border>
    <border>
      <left style="thin">
        <color theme="0" tint="-4.9989318521683403E-2"/>
      </left>
      <right/>
      <top style="medium">
        <color rgb="FFFFFFFF"/>
      </top>
      <bottom/>
      <diagonal/>
    </border>
    <border>
      <left style="thin">
        <color theme="0" tint="-4.9989318521683403E-2"/>
      </left>
      <right style="thin">
        <color theme="0" tint="-4.9989318521683403E-2"/>
      </right>
      <top style="medium">
        <color rgb="FFFFFFFF"/>
      </top>
      <bottom/>
      <diagonal/>
    </border>
    <border>
      <left style="thin">
        <color theme="0" tint="-4.9989318521683403E-2"/>
      </left>
      <right/>
      <top style="thin">
        <color theme="0" tint="-4.9989318521683403E-2"/>
      </top>
      <bottom/>
      <diagonal/>
    </border>
    <border>
      <left style="dashed">
        <color rgb="FF7F7F7F"/>
      </left>
      <right/>
      <top style="dashed">
        <color rgb="FF7F7F7F"/>
      </top>
      <bottom/>
      <diagonal/>
    </border>
    <border>
      <left style="dashed">
        <color rgb="FF7F7F7F"/>
      </left>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style="dashed">
        <color rgb="FF7F7F7F"/>
      </top>
      <bottom/>
      <diagonal/>
    </border>
    <border>
      <left/>
      <right/>
      <top style="dashed">
        <color rgb="FF7F7F7F"/>
      </top>
      <bottom/>
      <diagonal/>
    </border>
    <border>
      <left/>
      <right/>
      <top style="thin">
        <color theme="0" tint="-4.9989318521683403E-2"/>
      </top>
      <bottom/>
      <diagonal/>
    </border>
    <border>
      <left/>
      <right/>
      <top style="thin">
        <color theme="0"/>
      </top>
      <bottom style="thin">
        <color theme="0"/>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diagonal/>
    </border>
    <border>
      <left/>
      <right style="dashed">
        <color rgb="FF7F7F7F"/>
      </right>
      <top style="dashed">
        <color rgb="FF7F7F7F"/>
      </top>
      <bottom style="dashed">
        <color rgb="FF7F7F7F"/>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s>
  <cellStyleXfs count="19">
    <xf numFmtId="0" fontId="0" fillId="0" borderId="0"/>
    <xf numFmtId="9" fontId="5" fillId="0" borderId="0" applyFont="0" applyFill="0" applyBorder="0" applyAlignment="0" applyProtection="0"/>
    <xf numFmtId="164" fontId="6" fillId="0" borderId="0" applyBorder="0" applyProtection="0"/>
    <xf numFmtId="0" fontId="35" fillId="0" borderId="0" applyNumberFormat="0" applyFill="0" applyBorder="0" applyAlignment="0" applyProtection="0"/>
    <xf numFmtId="9" fontId="4" fillId="0" borderId="0" applyFont="0" applyFill="0" applyBorder="0" applyAlignment="0" applyProtection="0"/>
    <xf numFmtId="0" fontId="3" fillId="6" borderId="0" applyNumberFormat="0" applyBorder="0" applyAlignment="0" applyProtection="0"/>
    <xf numFmtId="0" fontId="3" fillId="7" borderId="0" applyNumberFormat="0" applyBorder="0" applyAlignment="0" applyProtection="0"/>
    <xf numFmtId="0" fontId="27" fillId="15" borderId="23" applyNumberFormat="0" applyAlignment="0">
      <protection locked="0"/>
    </xf>
    <xf numFmtId="0" fontId="25" fillId="0" borderId="0" applyNumberFormat="0" applyFill="0" applyBorder="0" applyAlignment="0" applyProtection="0"/>
    <xf numFmtId="0" fontId="22" fillId="0" borderId="0">
      <alignment vertical="center"/>
    </xf>
    <xf numFmtId="0" fontId="24" fillId="0" borderId="0" applyNumberFormat="0" applyFill="0" applyBorder="0" applyAlignment="0" applyProtection="0"/>
    <xf numFmtId="0" fontId="26" fillId="10" borderId="22"/>
    <xf numFmtId="0" fontId="26" fillId="11" borderId="22"/>
    <xf numFmtId="43" fontId="2" fillId="0" borderId="0" applyFont="0" applyFill="0" applyBorder="0" applyAlignment="0" applyProtection="0"/>
    <xf numFmtId="0" fontId="34" fillId="0" borderId="0" applyNumberFormat="0" applyFill="0" applyBorder="0" applyAlignment="0" applyProtection="0"/>
    <xf numFmtId="0" fontId="38" fillId="0" borderId="2" applyNumberFormat="0" applyBorder="0">
      <alignment vertical="top" wrapText="1"/>
    </xf>
    <xf numFmtId="0" fontId="5" fillId="0" borderId="0"/>
    <xf numFmtId="0" fontId="1" fillId="0" borderId="0"/>
    <xf numFmtId="43" fontId="1" fillId="0" borderId="0" applyFont="0" applyFill="0" applyBorder="0" applyAlignment="0" applyProtection="0"/>
  </cellStyleXfs>
  <cellXfs count="133">
    <xf numFmtId="0" fontId="0" fillId="0" borderId="0" xfId="0"/>
    <xf numFmtId="0" fontId="8" fillId="0" borderId="0" xfId="0" applyFont="1"/>
    <xf numFmtId="0" fontId="9" fillId="0" borderId="0" xfId="0" applyFont="1"/>
    <xf numFmtId="0" fontId="9" fillId="0" borderId="0" xfId="0" applyFont="1" applyAlignment="1">
      <alignment horizontal="center"/>
    </xf>
    <xf numFmtId="0" fontId="9" fillId="0" borderId="1" xfId="0" applyFont="1" applyBorder="1" applyAlignment="1">
      <alignment horizontal="center" wrapText="1"/>
    </xf>
    <xf numFmtId="0" fontId="9" fillId="0" borderId="1" xfId="0" applyFont="1" applyBorder="1" applyAlignment="1">
      <alignment horizontal="center"/>
    </xf>
    <xf numFmtId="0" fontId="9" fillId="0" borderId="3" xfId="0" applyFont="1" applyBorder="1" applyAlignment="1">
      <alignment horizontal="left"/>
    </xf>
    <xf numFmtId="0" fontId="9" fillId="0" borderId="0" xfId="0" applyFont="1" applyAlignment="1">
      <alignment horizontal="left"/>
    </xf>
    <xf numFmtId="0" fontId="11" fillId="0" borderId="1" xfId="0" applyFont="1" applyBorder="1"/>
    <xf numFmtId="0" fontId="11" fillId="0" borderId="3" xfId="0" applyFont="1" applyBorder="1"/>
    <xf numFmtId="0" fontId="9" fillId="0" borderId="4" xfId="0" applyFont="1" applyBorder="1" applyAlignment="1">
      <alignment wrapText="1"/>
    </xf>
    <xf numFmtId="0" fontId="9" fillId="0" borderId="5" xfId="0" applyFont="1" applyBorder="1" applyAlignment="1">
      <alignment wrapText="1"/>
    </xf>
    <xf numFmtId="0" fontId="9" fillId="0" borderId="0" xfId="0" applyFont="1" applyAlignment="1">
      <alignment horizontal="left" wrapText="1"/>
    </xf>
    <xf numFmtId="0" fontId="9" fillId="0" borderId="4" xfId="0" applyFont="1" applyBorder="1"/>
    <xf numFmtId="0" fontId="9" fillId="0" borderId="5" xfId="0" applyFont="1" applyBorder="1"/>
    <xf numFmtId="0" fontId="9" fillId="0" borderId="5" xfId="0" applyFont="1" applyBorder="1" applyAlignment="1">
      <alignment horizontal="left"/>
    </xf>
    <xf numFmtId="0" fontId="11" fillId="0" borderId="5" xfId="0" applyFont="1" applyBorder="1"/>
    <xf numFmtId="0" fontId="13" fillId="0" borderId="0" xfId="0" applyFont="1"/>
    <xf numFmtId="0" fontId="14" fillId="0" borderId="0" xfId="0" applyFont="1" applyAlignment="1">
      <alignment horizontal="left" wrapText="1"/>
    </xf>
    <xf numFmtId="0" fontId="9" fillId="0" borderId="5" xfId="0" applyFont="1" applyBorder="1" applyAlignment="1">
      <alignment horizontal="left" wrapText="1"/>
    </xf>
    <xf numFmtId="0" fontId="9" fillId="0" borderId="1" xfId="0" applyFont="1" applyBorder="1"/>
    <xf numFmtId="0" fontId="9" fillId="0" borderId="3" xfId="0" applyFont="1" applyBorder="1"/>
    <xf numFmtId="3" fontId="9" fillId="0" borderId="0" xfId="0" applyNumberFormat="1" applyFont="1"/>
    <xf numFmtId="0" fontId="15" fillId="0" borderId="5" xfId="0" applyFont="1" applyBorder="1"/>
    <xf numFmtId="3" fontId="17" fillId="5" borderId="11" xfId="0" applyNumberFormat="1" applyFont="1" applyFill="1" applyBorder="1"/>
    <xf numFmtId="3" fontId="10" fillId="6" borderId="11" xfId="5" applyNumberFormat="1" applyFont="1" applyBorder="1"/>
    <xf numFmtId="3" fontId="10" fillId="6" borderId="9" xfId="5" applyNumberFormat="1" applyFont="1" applyBorder="1"/>
    <xf numFmtId="2" fontId="9" fillId="0" borderId="0" xfId="0" applyNumberFormat="1" applyFont="1"/>
    <xf numFmtId="0" fontId="20" fillId="0" borderId="0" xfId="3" applyFont="1"/>
    <xf numFmtId="3" fontId="17" fillId="5" borderId="16" xfId="0" applyNumberFormat="1" applyFont="1" applyFill="1" applyBorder="1" applyAlignment="1">
      <alignment wrapText="1"/>
    </xf>
    <xf numFmtId="10" fontId="17" fillId="5" borderId="16" xfId="1" applyNumberFormat="1" applyFont="1" applyFill="1" applyBorder="1" applyAlignment="1">
      <alignment wrapText="1"/>
    </xf>
    <xf numFmtId="3" fontId="17" fillId="5" borderId="17" xfId="0" applyNumberFormat="1" applyFont="1" applyFill="1" applyBorder="1" applyAlignment="1">
      <alignment wrapText="1"/>
    </xf>
    <xf numFmtId="3" fontId="17" fillId="5" borderId="9" xfId="0" applyNumberFormat="1" applyFont="1" applyFill="1" applyBorder="1" applyAlignment="1">
      <alignment wrapText="1"/>
    </xf>
    <xf numFmtId="3" fontId="17" fillId="8" borderId="9" xfId="0" applyNumberFormat="1" applyFont="1" applyFill="1" applyBorder="1" applyAlignment="1">
      <alignment wrapText="1"/>
    </xf>
    <xf numFmtId="3" fontId="17" fillId="8" borderId="16" xfId="0" applyNumberFormat="1" applyFont="1" applyFill="1" applyBorder="1" applyAlignment="1">
      <alignment wrapText="1"/>
    </xf>
    <xf numFmtId="10" fontId="17" fillId="8" borderId="16" xfId="1" applyNumberFormat="1" applyFont="1" applyFill="1" applyBorder="1" applyAlignment="1">
      <alignment wrapText="1"/>
    </xf>
    <xf numFmtId="3" fontId="17" fillId="5" borderId="10" xfId="0" applyNumberFormat="1" applyFont="1" applyFill="1" applyBorder="1" applyAlignment="1">
      <alignment wrapText="1"/>
    </xf>
    <xf numFmtId="3" fontId="17" fillId="5" borderId="18" xfId="0" applyNumberFormat="1" applyFont="1" applyFill="1" applyBorder="1" applyAlignment="1">
      <alignment wrapText="1"/>
    </xf>
    <xf numFmtId="3" fontId="10" fillId="6" borderId="19" xfId="5" applyNumberFormat="1" applyFont="1" applyBorder="1"/>
    <xf numFmtId="3" fontId="17" fillId="5" borderId="19" xfId="0" applyNumberFormat="1" applyFont="1" applyFill="1" applyBorder="1"/>
    <xf numFmtId="0" fontId="10" fillId="7" borderId="9" xfId="6" applyFont="1" applyBorder="1" applyAlignment="1">
      <alignment horizontal="center" vertical="top"/>
    </xf>
    <xf numFmtId="0" fontId="19" fillId="2" borderId="9" xfId="0" applyFont="1" applyFill="1" applyBorder="1" applyAlignment="1">
      <alignment horizontal="center" vertical="top"/>
    </xf>
    <xf numFmtId="0" fontId="0" fillId="0" borderId="9" xfId="0" applyBorder="1"/>
    <xf numFmtId="3" fontId="0" fillId="0" borderId="9" xfId="0" applyNumberFormat="1" applyBorder="1"/>
    <xf numFmtId="3" fontId="17" fillId="5" borderId="9" xfId="0" applyNumberFormat="1" applyFont="1" applyFill="1" applyBorder="1"/>
    <xf numFmtId="3" fontId="17" fillId="5" borderId="12" xfId="0" applyNumberFormat="1" applyFont="1" applyFill="1" applyBorder="1" applyAlignment="1">
      <alignment wrapText="1"/>
    </xf>
    <xf numFmtId="3" fontId="17" fillId="5" borderId="20" xfId="0" applyNumberFormat="1" applyFont="1" applyFill="1" applyBorder="1" applyAlignment="1">
      <alignment wrapText="1"/>
    </xf>
    <xf numFmtId="3" fontId="10" fillId="6" borderId="21" xfId="5" applyNumberFormat="1" applyFont="1" applyBorder="1"/>
    <xf numFmtId="3" fontId="17" fillId="5" borderId="21" xfId="0" applyNumberFormat="1" applyFont="1" applyFill="1" applyBorder="1"/>
    <xf numFmtId="0" fontId="21" fillId="0" borderId="0" xfId="0" applyFont="1"/>
    <xf numFmtId="0" fontId="0" fillId="0" borderId="0" xfId="0" applyAlignment="1">
      <alignment horizontal="center" vertical="center"/>
    </xf>
    <xf numFmtId="0" fontId="28" fillId="0" borderId="0" xfId="0" applyFont="1"/>
    <xf numFmtId="0" fontId="30" fillId="0" borderId="0" xfId="0" applyFont="1"/>
    <xf numFmtId="0" fontId="16" fillId="0" borderId="0" xfId="0" applyFont="1" applyAlignment="1">
      <alignment wrapText="1"/>
    </xf>
    <xf numFmtId="0" fontId="31" fillId="0" borderId="1" xfId="0" applyFont="1" applyBorder="1"/>
    <xf numFmtId="0" fontId="31" fillId="0" borderId="3" xfId="0" applyFont="1" applyBorder="1"/>
    <xf numFmtId="2" fontId="32" fillId="3" borderId="0" xfId="0" applyNumberFormat="1" applyFont="1" applyFill="1"/>
    <xf numFmtId="0" fontId="12" fillId="0" borderId="0" xfId="0" applyFont="1" applyAlignment="1">
      <alignment horizontal="right"/>
    </xf>
    <xf numFmtId="3" fontId="12" fillId="0" borderId="0" xfId="0" applyNumberFormat="1" applyFont="1" applyAlignment="1">
      <alignment horizontal="right"/>
    </xf>
    <xf numFmtId="3" fontId="12" fillId="0" borderId="0" xfId="0" applyNumberFormat="1" applyFont="1" applyAlignment="1">
      <alignment horizontal="center"/>
    </xf>
    <xf numFmtId="3" fontId="7" fillId="0" borderId="0" xfId="0" applyNumberFormat="1" applyFont="1" applyAlignment="1">
      <alignment horizontal="center"/>
    </xf>
    <xf numFmtId="3" fontId="9" fillId="0" borderId="0" xfId="0" applyNumberFormat="1" applyFont="1" applyAlignment="1">
      <alignment horizontal="center"/>
    </xf>
    <xf numFmtId="0" fontId="12" fillId="0" borderId="0" xfId="0" applyFont="1" applyAlignment="1">
      <alignment horizontal="center"/>
    </xf>
    <xf numFmtId="166" fontId="12" fillId="0" borderId="0" xfId="0" applyNumberFormat="1" applyFont="1" applyAlignment="1">
      <alignment horizontal="center"/>
    </xf>
    <xf numFmtId="167" fontId="12" fillId="0" borderId="0" xfId="0" applyNumberFormat="1" applyFont="1" applyAlignment="1">
      <alignment horizontal="center"/>
    </xf>
    <xf numFmtId="0" fontId="35" fillId="0" borderId="0" xfId="3"/>
    <xf numFmtId="0" fontId="27" fillId="15" borderId="23" xfId="7">
      <protection locked="0"/>
    </xf>
    <xf numFmtId="0" fontId="34" fillId="0" borderId="0" xfId="14"/>
    <xf numFmtId="0" fontId="37" fillId="14" borderId="2" xfId="0" applyFont="1" applyFill="1" applyBorder="1" applyAlignment="1">
      <alignment horizontal="center" vertical="center" wrapText="1"/>
    </xf>
    <xf numFmtId="0" fontId="38" fillId="0" borderId="4" xfId="15" applyBorder="1">
      <alignment vertical="top" wrapText="1"/>
    </xf>
    <xf numFmtId="0" fontId="38" fillId="0" borderId="2" xfId="15" applyBorder="1">
      <alignment vertical="top" wrapText="1"/>
    </xf>
    <xf numFmtId="0" fontId="39" fillId="0" borderId="4" xfId="15" applyFont="1" applyBorder="1" applyAlignment="1">
      <alignment wrapText="1"/>
    </xf>
    <xf numFmtId="2" fontId="38" fillId="0" borderId="0" xfId="15" applyNumberFormat="1" applyBorder="1">
      <alignment vertical="top" wrapText="1"/>
    </xf>
    <xf numFmtId="0" fontId="38" fillId="0" borderId="5" xfId="15" applyBorder="1">
      <alignment vertical="top" wrapText="1"/>
    </xf>
    <xf numFmtId="0" fontId="38" fillId="0" borderId="2" xfId="15" applyBorder="1" applyAlignment="1">
      <alignment vertical="top"/>
    </xf>
    <xf numFmtId="0" fontId="18" fillId="0" borderId="5" xfId="0" applyFont="1" applyBorder="1" applyAlignment="1">
      <alignment wrapText="1"/>
    </xf>
    <xf numFmtId="0" fontId="38" fillId="0" borderId="4" xfId="15" applyBorder="1" applyAlignment="1">
      <alignment horizontal="right" vertical="top" wrapText="1"/>
    </xf>
    <xf numFmtId="0" fontId="36" fillId="13" borderId="24" xfId="0" applyFont="1" applyFill="1" applyBorder="1"/>
    <xf numFmtId="0" fontId="36" fillId="13" borderId="25" xfId="0" applyFont="1" applyFill="1" applyBorder="1"/>
    <xf numFmtId="0" fontId="0" fillId="4" borderId="26" xfId="0" applyFill="1" applyBorder="1"/>
    <xf numFmtId="0" fontId="27" fillId="15" borderId="27" xfId="7" applyBorder="1">
      <protection locked="0"/>
    </xf>
    <xf numFmtId="0" fontId="23" fillId="4" borderId="28" xfId="0" applyFont="1" applyFill="1" applyBorder="1"/>
    <xf numFmtId="0" fontId="23" fillId="4" borderId="29" xfId="0" applyFont="1" applyFill="1" applyBorder="1"/>
    <xf numFmtId="0" fontId="0" fillId="4" borderId="30" xfId="0" applyFill="1" applyBorder="1"/>
    <xf numFmtId="0" fontId="0" fillId="4" borderId="31" xfId="0" applyFill="1" applyBorder="1"/>
    <xf numFmtId="0" fontId="23" fillId="4" borderId="32" xfId="0" applyFont="1" applyFill="1" applyBorder="1"/>
    <xf numFmtId="0" fontId="23" fillId="12" borderId="33" xfId="0" applyFont="1" applyFill="1" applyBorder="1"/>
    <xf numFmtId="0" fontId="36" fillId="13" borderId="24" xfId="0" applyFont="1" applyFill="1" applyBorder="1" applyAlignment="1">
      <alignment horizontal="center"/>
    </xf>
    <xf numFmtId="0" fontId="27" fillId="15" borderId="23" xfId="7" applyAlignment="1">
      <alignment horizontal="center"/>
      <protection locked="0"/>
    </xf>
    <xf numFmtId="0" fontId="11" fillId="0" borderId="0" xfId="0" applyFont="1"/>
    <xf numFmtId="0" fontId="9" fillId="0" borderId="4" xfId="0" applyFont="1" applyBorder="1" applyAlignment="1">
      <alignment vertical="top" wrapText="1"/>
    </xf>
    <xf numFmtId="3" fontId="9" fillId="0" borderId="0" xfId="0" applyNumberFormat="1" applyFont="1" applyAlignment="1">
      <alignment horizontal="center" vertical="top"/>
    </xf>
    <xf numFmtId="0" fontId="9" fillId="0" borderId="0" xfId="0" applyFont="1" applyAlignment="1">
      <alignment horizontal="center" vertical="top"/>
    </xf>
    <xf numFmtId="0" fontId="9" fillId="0" borderId="5" xfId="0" applyFont="1" applyBorder="1" applyAlignment="1">
      <alignment horizontal="left" vertical="top"/>
    </xf>
    <xf numFmtId="10" fontId="38" fillId="0" borderId="0" xfId="15" applyNumberFormat="1" applyBorder="1">
      <alignment vertical="top" wrapText="1"/>
    </xf>
    <xf numFmtId="165" fontId="38" fillId="0" borderId="0" xfId="15" applyNumberFormat="1" applyBorder="1">
      <alignment vertical="top" wrapText="1"/>
    </xf>
    <xf numFmtId="167" fontId="38" fillId="0" borderId="0" xfId="15" applyNumberFormat="1" applyBorder="1">
      <alignment vertical="top" wrapText="1"/>
    </xf>
    <xf numFmtId="3" fontId="12" fillId="0" borderId="0" xfId="0" applyNumberFormat="1" applyFont="1" applyAlignment="1">
      <alignment horizontal="center" vertical="top"/>
    </xf>
    <xf numFmtId="0" fontId="9" fillId="0" borderId="0" xfId="0" applyFont="1" applyAlignment="1">
      <alignment vertical="top"/>
    </xf>
    <xf numFmtId="0" fontId="9" fillId="0" borderId="4" xfId="0" applyFont="1" applyBorder="1" applyAlignment="1">
      <alignment vertical="top"/>
    </xf>
    <xf numFmtId="0" fontId="34" fillId="0" borderId="4" xfId="14" applyBorder="1" applyAlignment="1">
      <alignment vertical="top"/>
    </xf>
    <xf numFmtId="0" fontId="9" fillId="0" borderId="0" xfId="0" applyFont="1" applyAlignment="1">
      <alignment wrapText="1"/>
    </xf>
    <xf numFmtId="0" fontId="9" fillId="0" borderId="6"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0" fillId="0" borderId="0" xfId="0" applyAlignment="1">
      <alignment horizontal="center" vertical="top" wrapText="1"/>
    </xf>
    <xf numFmtId="0" fontId="0" fillId="0" borderId="0" xfId="0" applyAlignment="1">
      <alignment horizontal="center" vertical="top"/>
    </xf>
    <xf numFmtId="9" fontId="23" fillId="4" borderId="29" xfId="1" applyFont="1" applyFill="1" applyBorder="1"/>
    <xf numFmtId="0" fontId="40" fillId="17" borderId="34" xfId="0" applyFont="1" applyFill="1" applyBorder="1" applyAlignment="1">
      <alignment horizontal="center" vertical="center"/>
    </xf>
    <xf numFmtId="0" fontId="0" fillId="18" borderId="34" xfId="0" applyFill="1" applyBorder="1"/>
    <xf numFmtId="0" fontId="0" fillId="16" borderId="34" xfId="0" applyFill="1" applyBorder="1"/>
    <xf numFmtId="0" fontId="8" fillId="0" borderId="0" xfId="0" applyFont="1" applyAlignment="1">
      <alignment horizontal="center" vertical="center"/>
    </xf>
    <xf numFmtId="0" fontId="9" fillId="0" borderId="0" xfId="0" applyFont="1" applyAlignment="1">
      <alignment horizontal="center" vertical="center"/>
    </xf>
    <xf numFmtId="4" fontId="27" fillId="15" borderId="36" xfId="7" applyNumberFormat="1" applyBorder="1">
      <protection locked="0"/>
    </xf>
    <xf numFmtId="4" fontId="27" fillId="15" borderId="23" xfId="7" applyNumberFormat="1">
      <protection locked="0"/>
    </xf>
    <xf numFmtId="0" fontId="40" fillId="18" borderId="34" xfId="0" applyFont="1" applyFill="1" applyBorder="1"/>
    <xf numFmtId="0" fontId="40" fillId="9" borderId="34" xfId="0" applyFont="1" applyFill="1" applyBorder="1"/>
    <xf numFmtId="0" fontId="0" fillId="9" borderId="34" xfId="0" applyFill="1" applyBorder="1"/>
    <xf numFmtId="0" fontId="40" fillId="16" borderId="34" xfId="0" applyFont="1" applyFill="1" applyBorder="1"/>
    <xf numFmtId="0" fontId="8" fillId="0" borderId="0" xfId="0" applyFont="1" applyAlignment="1">
      <alignment horizontal="left" vertical="center"/>
    </xf>
    <xf numFmtId="0" fontId="42" fillId="15" borderId="35" xfId="0" applyFont="1" applyFill="1" applyBorder="1"/>
    <xf numFmtId="0" fontId="41" fillId="15" borderId="34" xfId="0" applyFont="1" applyFill="1" applyBorder="1"/>
    <xf numFmtId="0" fontId="41" fillId="15" borderId="37" xfId="0" applyFont="1" applyFill="1" applyBorder="1"/>
    <xf numFmtId="0" fontId="42" fillId="15" borderId="34" xfId="0" applyFont="1" applyFill="1" applyBorder="1"/>
    <xf numFmtId="0" fontId="41" fillId="15" borderId="38" xfId="0" applyFont="1" applyFill="1" applyBorder="1"/>
    <xf numFmtId="0" fontId="9" fillId="17" borderId="34" xfId="0" applyFont="1" applyFill="1" applyBorder="1" applyAlignment="1">
      <alignment horizontal="center" vertical="center"/>
    </xf>
    <xf numFmtId="0" fontId="0" fillId="0" borderId="13"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8" borderId="9" xfId="0" applyFill="1" applyBorder="1"/>
    <xf numFmtId="0" fontId="39" fillId="0" borderId="6" xfId="15" applyFont="1" applyBorder="1">
      <alignment vertical="top" wrapText="1"/>
    </xf>
    <xf numFmtId="0" fontId="39" fillId="0" borderId="7" xfId="15" applyFont="1" applyBorder="1">
      <alignment vertical="top" wrapText="1"/>
    </xf>
    <xf numFmtId="0" fontId="39" fillId="0" borderId="8" xfId="15" applyFont="1" applyBorder="1">
      <alignment vertical="top" wrapText="1"/>
    </xf>
  </cellXfs>
  <cellStyles count="19">
    <cellStyle name="20% - Accent6" xfId="5" builtinId="50"/>
    <cellStyle name="60% - Accent6" xfId="6" builtinId="52"/>
    <cellStyle name="Even" xfId="11" xr:uid="{C6496EF7-F152-446E-A6F5-BCAD71A0E888}"/>
    <cellStyle name="Excel Built-in Normal" xfId="2" xr:uid="{00000000-0005-0000-0000-000005000000}"/>
    <cellStyle name="Explanatory Text" xfId="14" builtinId="53"/>
    <cellStyle name="Hüperlink 2" xfId="8" xr:uid="{C2E3FF45-B056-49EA-93A3-30E042D18866}"/>
    <cellStyle name="Hüperlink 2 2" xfId="10" xr:uid="{910C7943-B2A1-450D-A36D-EEEB6AC2B425}"/>
    <cellStyle name="Input" xfId="7" builtinId="20" customBuiltin="1"/>
    <cellStyle name="Koma 2" xfId="13" xr:uid="{B70C1903-7168-4BEC-BEF0-68CDCDE6D5AB}"/>
    <cellStyle name="Koma 3" xfId="18" xr:uid="{EEFBC848-4B6A-4C6A-8639-810EE441EA11}"/>
    <cellStyle name="Kriteerium" xfId="15" xr:uid="{5572B006-1ED1-4CB7-95D1-DD6711ED47E8}"/>
    <cellStyle name="Mudeli alamleht" xfId="9" xr:uid="{377F3E48-37EE-4803-A678-E312C8EB966F}"/>
    <cellStyle name="Normaallaad 2" xfId="16" xr:uid="{E88A340F-5E91-449A-91E1-7A19AAB2946E}"/>
    <cellStyle name="Normaallaad 3" xfId="17" xr:uid="{BB0A4CBF-6C72-4CA8-9C0E-2AAD9CC4CCFD}"/>
    <cellStyle name="Normal" xfId="0" builtinId="0"/>
    <cellStyle name="Odd" xfId="12" xr:uid="{61D25F73-A665-4CD2-9AC9-A4D310286FF2}"/>
    <cellStyle name="Percent" xfId="1" builtinId="5"/>
    <cellStyle name="Percent 2" xfId="4" xr:uid="{00000000-0005-0000-0000-00000B000000}"/>
    <cellStyle name="Title" xfId="3" builtinId="15" customBuiltin="1"/>
  </cellStyles>
  <dxfs count="14">
    <dxf>
      <font>
        <color theme="0"/>
      </font>
    </dxf>
    <dxf>
      <numFmt numFmtId="4" formatCode="#,##0.00"/>
    </dxf>
    <dxf>
      <numFmt numFmtId="4" formatCode="#,##0.00"/>
      <border outline="0">
        <left style="dashed">
          <color indexed="64"/>
        </left>
      </border>
    </dxf>
    <dxf>
      <font>
        <strike val="0"/>
        <outline val="0"/>
        <shadow val="0"/>
        <u val="none"/>
        <vertAlign val="baseline"/>
        <sz val="11"/>
        <color theme="0" tint="-0.499984740745262"/>
        <name val="Calibri"/>
        <family val="2"/>
        <scheme val="minor"/>
      </font>
      <fill>
        <patternFill patternType="solid">
          <fgColor indexed="64"/>
          <bgColor rgb="FFF9F5A7"/>
        </patternFill>
      </fill>
      <border diagonalUp="0" diagonalDown="0" outline="0">
        <left style="dashed">
          <color indexed="64"/>
        </left>
        <right style="dashed">
          <color indexed="64"/>
        </right>
        <top style="thin">
          <color indexed="64"/>
        </top>
        <bottom style="thin">
          <color indexed="64"/>
        </bottom>
      </border>
    </dxf>
    <dxf>
      <alignment horizontal="center" vertical="center" textRotation="0" indent="0" justifyLastLine="0" shrinkToFit="0" readingOrder="0"/>
    </dxf>
    <dxf>
      <border diagonalUp="0" diagonalDown="0">
        <left/>
        <right/>
        <top/>
        <bottom/>
        <vertical/>
        <horizontal/>
      </border>
    </dxf>
    <dxf>
      <border diagonalUp="0" diagonalDown="0">
        <left/>
        <right/>
        <top/>
        <bottom/>
        <vertical/>
        <horizontal/>
      </border>
    </dxf>
    <dxf>
      <border>
        <left/>
        <right/>
        <top style="thin">
          <color theme="0" tint="-4.9989318521683403E-2"/>
        </top>
        <bottom style="thin">
          <color theme="0" tint="-4.9989318521683403E-2"/>
        </bottom>
        <vertical/>
        <horizontal style="thin">
          <color theme="0" tint="-4.9989318521683403E-2"/>
        </horizontal>
      </border>
    </dxf>
    <dxf>
      <border>
        <left/>
        <right/>
        <top style="thin">
          <color theme="0" tint="-4.9989318521683403E-2"/>
        </top>
        <bottom style="thin">
          <color theme="0" tint="-4.9989318521683403E-2"/>
        </bottom>
        <vertical/>
        <horizontal style="thin">
          <color theme="0" tint="-4.9989318521683403E-2"/>
        </horizontal>
      </border>
    </dxf>
    <dxf>
      <font>
        <b/>
        <color theme="1"/>
      </font>
      <fill>
        <patternFill>
          <bgColor theme="8" tint="0.79998168889431442"/>
        </patternFill>
      </fill>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b val="0"/>
        <i val="0"/>
        <color theme="1"/>
      </font>
      <fill>
        <patternFill>
          <bgColor theme="8" tint="0.79998168889431442"/>
        </patternFill>
      </fill>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ont>
        <b/>
        <color theme="1"/>
      </font>
      <fill>
        <patternFill>
          <bgColor theme="8" tint="0.59996337778862885"/>
        </patternFill>
      </fill>
      <border diagonalUp="0" diagonalDown="0">
        <left/>
        <right/>
        <top/>
        <bottom/>
        <vertical/>
        <horizontal/>
      </border>
    </dxf>
    <dxf>
      <font>
        <b/>
        <color theme="0"/>
      </font>
      <fill>
        <patternFill patternType="solid">
          <fgColor theme="8"/>
          <bgColor theme="8"/>
        </patternFill>
      </fill>
    </dxf>
    <dxf>
      <font>
        <color theme="1"/>
      </font>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s>
  <tableStyles count="1" defaultTableStyle="TableStyleMedium2" defaultPivotStyle="PivotStyleMedium9">
    <tableStyle name="Tabelisiil" pivot="0" count="9" xr9:uid="{885BFE9E-3E1C-434C-B184-515A1C2B33AF}">
      <tableStyleElement type="wholeTable" dxfId="13"/>
      <tableStyleElement type="headerRow" dxfId="12"/>
      <tableStyleElement type="totalRow" dxfId="11"/>
      <tableStyleElement type="firstColumn" dxfId="10"/>
      <tableStyleElement type="lastColumn" dxfId="9"/>
      <tableStyleElement type="firstRowStripe" dxfId="8"/>
      <tableStyleElement type="secondRowStripe" dxfId="7"/>
      <tableStyleElement type="firstColumnStripe" dxfId="6"/>
      <tableStyleElement type="secondColumnStripe" dxfId="5"/>
    </tableStyle>
  </tableStyles>
  <colors>
    <mruColors>
      <color rgb="FFF9F5A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82550</xdr:colOff>
      <xdr:row>1</xdr:row>
      <xdr:rowOff>26987</xdr:rowOff>
    </xdr:from>
    <xdr:to>
      <xdr:col>4</xdr:col>
      <xdr:colOff>614362</xdr:colOff>
      <xdr:row>2</xdr:row>
      <xdr:rowOff>104774</xdr:rowOff>
    </xdr:to>
    <xdr:sp macro="" textlink="">
      <xdr:nvSpPr>
        <xdr:cNvPr id="2" name="TextBox 1">
          <a:extLst>
            <a:ext uri="{FF2B5EF4-FFF2-40B4-BE49-F238E27FC236}">
              <a16:creationId xmlns:a16="http://schemas.microsoft.com/office/drawing/2014/main" id="{A2F824F4-E0A1-7DB0-E084-FCFDDFA809F5}"/>
            </a:ext>
          </a:extLst>
        </xdr:cNvPr>
        <xdr:cNvSpPr txBox="1"/>
      </xdr:nvSpPr>
      <xdr:spPr>
        <a:xfrm>
          <a:off x="82550" y="341312"/>
          <a:ext cx="6861175" cy="896937"/>
        </a:xfrm>
        <a:prstGeom prst="rect">
          <a:avLst/>
        </a:prstGeom>
        <a:ln/>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t"/>
        <a:lstStyle/>
        <a:p>
          <a:r>
            <a:rPr lang="et-EE" sz="1100"/>
            <a:t>Projekti finantseerimiskavast peab selguma projekti eelarve, ajakava, finantseerimisallikad, sh omafinantseering. Projekti eelarves näidatakse ainult selle projektiga seotud investeeringukulud kavandatud tegevuste lõikes. Projekti ajakavas näidatakse investeeringukulud aastate lõikes, mil need reaalselt tekivad. </a:t>
          </a:r>
          <a:r>
            <a:rPr lang="et-EE" sz="1100">
              <a:solidFill>
                <a:schemeClr val="lt1"/>
              </a:solidFill>
              <a:effectLst/>
              <a:latin typeface="+mn-lt"/>
              <a:ea typeface="+mn-ea"/>
              <a:cs typeface="+mn-cs"/>
            </a:rPr>
            <a:t>Vajadusel lisada või muuta ridu</a:t>
          </a:r>
          <a:r>
            <a:rPr lang="et-EE" sz="1100" baseline="0">
              <a:solidFill>
                <a:schemeClr val="lt1"/>
              </a:solidFill>
              <a:effectLst/>
              <a:latin typeface="+mn-lt"/>
              <a:ea typeface="+mn-ea"/>
              <a:cs typeface="+mn-cs"/>
            </a:rPr>
            <a:t> ja selgitusi lahtrites A9-A17 ning ajakava.</a:t>
          </a:r>
          <a:endParaRPr lang="et-E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21</xdr:row>
      <xdr:rowOff>390525</xdr:rowOff>
    </xdr:from>
    <xdr:to>
      <xdr:col>5</xdr:col>
      <xdr:colOff>419100</xdr:colOff>
      <xdr:row>26</xdr:row>
      <xdr:rowOff>228600</xdr:rowOff>
    </xdr:to>
    <xdr:sp macro="" textlink="">
      <xdr:nvSpPr>
        <xdr:cNvPr id="2" name="TextBox 1">
          <a:extLst>
            <a:ext uri="{FF2B5EF4-FFF2-40B4-BE49-F238E27FC236}">
              <a16:creationId xmlns:a16="http://schemas.microsoft.com/office/drawing/2014/main" id="{9B472915-2199-44EB-ACD7-6AF3029E4A69}"/>
            </a:ext>
          </a:extLst>
        </xdr:cNvPr>
        <xdr:cNvSpPr txBox="1"/>
      </xdr:nvSpPr>
      <xdr:spPr>
        <a:xfrm>
          <a:off x="657225" y="5172075"/>
          <a:ext cx="4733925" cy="1304925"/>
        </a:xfrm>
        <a:prstGeom prst="rect">
          <a:avLst/>
        </a:prstGeom>
        <a:ln/>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t"/>
        <a:lstStyle/>
        <a:p>
          <a:r>
            <a:rPr lang="et-EE" sz="1050" b="0" i="0" u="none" strike="noStrike">
              <a:solidFill>
                <a:schemeClr val="bg1"/>
              </a:solidFill>
              <a:effectLst/>
              <a:latin typeface="+mn-lt"/>
              <a:ea typeface="+mn-ea"/>
              <a:cs typeface="+mn-cs"/>
            </a:rPr>
            <a:t>* BS = viimane aasta või viimaste aastate keskmine</a:t>
          </a:r>
        </a:p>
        <a:p>
          <a:r>
            <a:rPr lang="et-EE" sz="1050" b="0" i="0" u="none" strike="noStrike">
              <a:solidFill>
                <a:schemeClr val="bg1"/>
              </a:solidFill>
              <a:effectLst/>
              <a:latin typeface="+mn-lt"/>
              <a:ea typeface="+mn-ea"/>
              <a:cs typeface="+mn-cs"/>
            </a:rPr>
            <a:t>**PS = investeeringu kasuliku eluea keskmine</a:t>
          </a:r>
        </a:p>
        <a:p>
          <a:r>
            <a:rPr lang="et-EE" sz="1050" b="0" i="0" u="none" strike="noStrike">
              <a:solidFill>
                <a:schemeClr val="bg1"/>
              </a:solidFill>
              <a:effectLst/>
              <a:latin typeface="+mn-lt"/>
              <a:ea typeface="+mn-ea"/>
              <a:cs typeface="+mn-cs"/>
            </a:rPr>
            <a:t>*, ** siduda kõik väärtused FRA töölehega "tegevustulud, -kulud", põhjendada kui väärtused erinevad detailse ressursikasutuse analüüsis toodudust</a:t>
          </a:r>
          <a:r>
            <a:rPr lang="et-EE" sz="1050">
              <a:solidFill>
                <a:schemeClr val="bg1"/>
              </a:solidFill>
            </a:rPr>
            <a:t> </a:t>
          </a:r>
        </a:p>
        <a:p>
          <a:r>
            <a:rPr lang="et-EE" sz="1050" b="0" i="0" u="none" strike="noStrike">
              <a:solidFill>
                <a:schemeClr val="bg1"/>
              </a:solidFill>
              <a:effectLst/>
              <a:latin typeface="+mn-lt"/>
              <a:ea typeface="+mn-ea"/>
              <a:cs typeface="+mn-cs"/>
            </a:rPr>
            <a:t>*** vajadusel arvutada esmane toore ümber ühikutele t/a või MWh/a, kasutades vastavaid ümberarvutuskofitsente (nt t/tk, t/m</a:t>
          </a:r>
          <a:r>
            <a:rPr lang="et-EE" sz="1050" b="0" i="0" u="none" strike="noStrike" baseline="30000">
              <a:solidFill>
                <a:schemeClr val="bg1"/>
              </a:solidFill>
              <a:effectLst/>
              <a:latin typeface="+mn-lt"/>
              <a:ea typeface="+mn-ea"/>
              <a:cs typeface="+mn-cs"/>
            </a:rPr>
            <a:t>2</a:t>
          </a:r>
          <a:r>
            <a:rPr lang="et-EE" sz="1050" b="0" i="0" u="none" strike="noStrike">
              <a:solidFill>
                <a:schemeClr val="bg1"/>
              </a:solidFill>
              <a:effectLst/>
              <a:latin typeface="+mn-lt"/>
              <a:ea typeface="+mn-ea"/>
              <a:cs typeface="+mn-cs"/>
            </a:rPr>
            <a:t> jne). Ümberarvutuskoefitsient peab olema arvuliselt välja toodud, selgitatud ja viidatud.</a:t>
          </a:r>
          <a:r>
            <a:rPr lang="et-EE" sz="1050">
              <a:solidFill>
                <a:schemeClr val="bg1"/>
              </a:solidFill>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567DF8-B639-4937-9B4C-2E374E8BDF72}" name="Tabel13" displayName="Tabel13" ref="A9:D19" totalsRowCount="1" headerRowDxfId="4">
  <autoFilter ref="A9:D18" xr:uid="{6E567DF8-B639-4937-9B4C-2E374E8BDF72}"/>
  <tableColumns count="4">
    <tableColumn id="1" xr3:uid="{37F291FE-F2EA-44BD-80D4-8B4F961CE2A9}" name="PROJEKTI EELARVE JA AJAKAVA" totalsRowLabel="Projekti kogumaksumus" dataDxfId="3"/>
    <tableColumn id="2" xr3:uid="{2FE47ED7-9727-436E-B53D-A64BF1C892BC}" name="Abikõlblik kulu" dataDxfId="2"/>
    <tableColumn id="3" xr3:uid="{CBEDF0A2-8518-48F6-BB89-9A2EC0A8A3CA}" name="Mitteabikõlblik kulu" dataDxfId="1"/>
    <tableColumn id="5" xr3:uid="{CEA8C3A5-8B13-4685-9439-829B748A0BB2}" name="Kokku" totalsRowFunction="sum">
      <calculatedColumnFormula>SUM(B10:C10)</calculatedColumnFormula>
    </tableColumn>
  </tableColumns>
  <tableStyleInfo name="Tabelisiil" showFirstColumn="1" showLastColumn="1"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6"/>
  <sheetViews>
    <sheetView showGridLines="0" tabSelected="1" zoomScale="130" zoomScaleNormal="130" workbookViewId="0">
      <selection activeCell="L2" sqref="L2"/>
    </sheetView>
  </sheetViews>
  <sheetFormatPr defaultRowHeight="15" x14ac:dyDescent="0.25"/>
  <cols>
    <col min="1" max="1" width="33.7109375" customWidth="1"/>
    <col min="2" max="2" width="20" customWidth="1"/>
    <col min="3" max="3" width="22.7109375" customWidth="1"/>
    <col min="4" max="4" width="19.85546875" customWidth="1"/>
    <col min="5" max="6" width="7" customWidth="1"/>
    <col min="7" max="40" width="3.140625" customWidth="1"/>
  </cols>
  <sheetData>
    <row r="1" spans="1:40" ht="24.75" customHeight="1" x14ac:dyDescent="0.35">
      <c r="A1" s="65" t="s">
        <v>111</v>
      </c>
    </row>
    <row r="2" spans="1:40" ht="64.5" customHeight="1" x14ac:dyDescent="0.25"/>
    <row r="4" spans="1:40" x14ac:dyDescent="0.25">
      <c r="A4" s="66"/>
      <c r="B4" s="108"/>
      <c r="C4" s="109"/>
      <c r="D4" s="110"/>
      <c r="E4" s="67" t="s">
        <v>93</v>
      </c>
    </row>
    <row r="5" spans="1:40" x14ac:dyDescent="0.25">
      <c r="A5" s="1"/>
      <c r="B5" s="2"/>
      <c r="C5" s="2"/>
      <c r="D5" s="2"/>
      <c r="F5" s="2"/>
    </row>
    <row r="6" spans="1:40" x14ac:dyDescent="0.25">
      <c r="A6" s="89" t="s">
        <v>8</v>
      </c>
      <c r="B6" s="88">
        <v>2026</v>
      </c>
      <c r="D6" s="2"/>
      <c r="F6" s="2"/>
    </row>
    <row r="7" spans="1:40" x14ac:dyDescent="0.25">
      <c r="A7" s="119" t="s">
        <v>94</v>
      </c>
      <c r="B7" s="88">
        <v>2029</v>
      </c>
      <c r="D7" s="2"/>
      <c r="E7" s="119" t="s">
        <v>110</v>
      </c>
      <c r="F7" s="2"/>
    </row>
    <row r="8" spans="1:40" s="50" customFormat="1" x14ac:dyDescent="0.25">
      <c r="A8" s="111"/>
      <c r="B8" s="112"/>
      <c r="C8" s="112"/>
      <c r="D8" s="112"/>
      <c r="E8" s="125">
        <f>B6</f>
        <v>2026</v>
      </c>
      <c r="F8" s="125"/>
      <c r="G8" s="125"/>
      <c r="H8" s="125"/>
      <c r="I8" s="125"/>
      <c r="J8" s="125"/>
      <c r="K8" s="125"/>
      <c r="L8" s="125"/>
      <c r="M8" s="125"/>
      <c r="N8" s="125"/>
      <c r="O8" s="125"/>
      <c r="P8" s="125"/>
      <c r="Q8" s="125">
        <f>E8+1</f>
        <v>2027</v>
      </c>
      <c r="R8" s="125"/>
      <c r="S8" s="125"/>
      <c r="T8" s="125"/>
      <c r="U8" s="125"/>
      <c r="V8" s="125"/>
      <c r="W8" s="125"/>
      <c r="X8" s="125"/>
      <c r="Y8" s="125"/>
      <c r="Z8" s="125"/>
      <c r="AA8" s="125"/>
      <c r="AB8" s="125"/>
      <c r="AC8" s="125">
        <f>Q8+1</f>
        <v>2028</v>
      </c>
      <c r="AD8" s="125"/>
      <c r="AE8" s="125"/>
      <c r="AF8" s="125"/>
      <c r="AG8" s="125"/>
      <c r="AH8" s="125"/>
      <c r="AI8" s="125"/>
      <c r="AJ8" s="125"/>
      <c r="AK8" s="125"/>
      <c r="AL8" s="125"/>
      <c r="AM8" s="125"/>
      <c r="AN8" s="125"/>
    </row>
    <row r="9" spans="1:40" s="50" customFormat="1" x14ac:dyDescent="0.25">
      <c r="A9" s="106" t="s">
        <v>0</v>
      </c>
      <c r="B9" s="106" t="s">
        <v>1</v>
      </c>
      <c r="C9" s="105" t="s">
        <v>2</v>
      </c>
      <c r="D9" s="106" t="s">
        <v>3</v>
      </c>
      <c r="E9" s="108" t="s">
        <v>95</v>
      </c>
      <c r="F9" s="108" t="s">
        <v>96</v>
      </c>
      <c r="G9" s="108" t="s">
        <v>97</v>
      </c>
      <c r="H9" s="108" t="s">
        <v>98</v>
      </c>
      <c r="I9" s="108" t="s">
        <v>99</v>
      </c>
      <c r="J9" s="108" t="s">
        <v>100</v>
      </c>
      <c r="K9" s="108" t="s">
        <v>101</v>
      </c>
      <c r="L9" s="108" t="s">
        <v>102</v>
      </c>
      <c r="M9" s="108" t="s">
        <v>103</v>
      </c>
      <c r="N9" s="108" t="s">
        <v>104</v>
      </c>
      <c r="O9" s="108" t="s">
        <v>105</v>
      </c>
      <c r="P9" s="108" t="s">
        <v>106</v>
      </c>
      <c r="Q9" s="108" t="s">
        <v>95</v>
      </c>
      <c r="R9" s="108" t="s">
        <v>96</v>
      </c>
      <c r="S9" s="108" t="s">
        <v>97</v>
      </c>
      <c r="T9" s="108" t="s">
        <v>98</v>
      </c>
      <c r="U9" s="108" t="s">
        <v>99</v>
      </c>
      <c r="V9" s="108" t="s">
        <v>100</v>
      </c>
      <c r="W9" s="108" t="s">
        <v>101</v>
      </c>
      <c r="X9" s="108" t="s">
        <v>102</v>
      </c>
      <c r="Y9" s="108" t="s">
        <v>103</v>
      </c>
      <c r="Z9" s="108" t="s">
        <v>104</v>
      </c>
      <c r="AA9" s="108" t="s">
        <v>105</v>
      </c>
      <c r="AB9" s="108" t="s">
        <v>106</v>
      </c>
      <c r="AC9" s="108" t="s">
        <v>95</v>
      </c>
      <c r="AD9" s="108" t="s">
        <v>96</v>
      </c>
      <c r="AE9" s="108" t="s">
        <v>97</v>
      </c>
      <c r="AF9" s="108" t="s">
        <v>98</v>
      </c>
      <c r="AG9" s="108" t="s">
        <v>99</v>
      </c>
      <c r="AH9" s="108" t="s">
        <v>100</v>
      </c>
      <c r="AI9" s="108" t="s">
        <v>101</v>
      </c>
      <c r="AJ9" s="108" t="s">
        <v>102</v>
      </c>
      <c r="AK9" s="108" t="s">
        <v>103</v>
      </c>
      <c r="AL9" s="108" t="s">
        <v>104</v>
      </c>
      <c r="AM9" s="108" t="s">
        <v>105</v>
      </c>
      <c r="AN9" s="108" t="s">
        <v>106</v>
      </c>
    </row>
    <row r="10" spans="1:40" x14ac:dyDescent="0.25">
      <c r="A10" s="120" t="s">
        <v>4</v>
      </c>
      <c r="B10" s="113"/>
      <c r="C10" s="114"/>
      <c r="D10">
        <f>SUM(B10:C10)</f>
        <v>0</v>
      </c>
      <c r="E10" s="109"/>
      <c r="F10" s="109"/>
      <c r="G10" s="115"/>
      <c r="H10" s="115"/>
      <c r="I10" s="115"/>
      <c r="J10" s="115"/>
      <c r="K10" s="115"/>
      <c r="L10" s="115"/>
      <c r="M10" s="115"/>
      <c r="N10" s="116"/>
      <c r="O10" s="116"/>
      <c r="P10" s="116"/>
      <c r="Q10" s="117"/>
      <c r="R10" s="117"/>
      <c r="S10" s="116"/>
      <c r="T10" s="116"/>
      <c r="U10" s="116"/>
      <c r="V10" s="116"/>
      <c r="W10" s="116"/>
      <c r="X10" s="116"/>
      <c r="Y10" s="116"/>
      <c r="Z10" s="116"/>
      <c r="AA10" s="116"/>
      <c r="AB10" s="116"/>
      <c r="AC10" s="117"/>
      <c r="AD10" s="117"/>
      <c r="AE10" s="116"/>
      <c r="AF10" s="116"/>
      <c r="AG10" s="116"/>
      <c r="AH10" s="116"/>
      <c r="AI10" s="116"/>
      <c r="AJ10" s="116"/>
      <c r="AK10" s="116"/>
      <c r="AL10" s="116"/>
      <c r="AM10" s="116"/>
      <c r="AN10" s="116"/>
    </row>
    <row r="11" spans="1:40" x14ac:dyDescent="0.25">
      <c r="A11" s="121" t="s">
        <v>107</v>
      </c>
      <c r="B11" s="113"/>
      <c r="C11" s="114"/>
      <c r="D11">
        <f>SUM(B11:C11)</f>
        <v>0</v>
      </c>
      <c r="E11" s="110"/>
      <c r="F11" s="110"/>
      <c r="G11" s="118"/>
      <c r="H11" s="116"/>
      <c r="I11" s="116"/>
      <c r="J11" s="116"/>
      <c r="K11" s="116"/>
      <c r="L11" s="116"/>
      <c r="M11" s="116"/>
      <c r="N11" s="116"/>
      <c r="O11" s="116"/>
      <c r="P11" s="116"/>
      <c r="Q11" s="117"/>
      <c r="R11" s="117"/>
      <c r="S11" s="116"/>
      <c r="T11" s="116"/>
      <c r="U11" s="116"/>
      <c r="V11" s="116"/>
      <c r="W11" s="116"/>
      <c r="X11" s="116"/>
      <c r="Y11" s="116"/>
      <c r="Z11" s="116"/>
      <c r="AA11" s="116"/>
      <c r="AB11" s="116"/>
      <c r="AC11" s="117"/>
      <c r="AD11" s="117"/>
      <c r="AE11" s="116"/>
      <c r="AF11" s="116"/>
      <c r="AG11" s="116"/>
      <c r="AH11" s="116"/>
      <c r="AI11" s="116"/>
      <c r="AJ11" s="116"/>
      <c r="AK11" s="116"/>
      <c r="AL11" s="116"/>
      <c r="AM11" s="116"/>
      <c r="AN11" s="116"/>
    </row>
    <row r="12" spans="1:40" x14ac:dyDescent="0.25">
      <c r="A12" s="122" t="s">
        <v>108</v>
      </c>
      <c r="B12" s="113"/>
      <c r="C12" s="114"/>
      <c r="D12">
        <f>SUM(B12:C12)</f>
        <v>0</v>
      </c>
      <c r="E12" s="117"/>
      <c r="F12" s="117"/>
      <c r="G12" s="116"/>
      <c r="H12" s="118"/>
      <c r="I12" s="118"/>
      <c r="J12" s="118"/>
      <c r="K12" s="118"/>
      <c r="L12" s="118"/>
      <c r="M12" s="118"/>
      <c r="N12" s="116"/>
      <c r="O12" s="116"/>
      <c r="P12" s="116"/>
      <c r="Q12" s="117"/>
      <c r="R12" s="117"/>
      <c r="S12" s="116"/>
      <c r="T12" s="116"/>
      <c r="U12" s="116"/>
      <c r="V12" s="116"/>
      <c r="W12" s="116"/>
      <c r="X12" s="116"/>
      <c r="Y12" s="116"/>
      <c r="Z12" s="116"/>
      <c r="AA12" s="116"/>
      <c r="AB12" s="116"/>
      <c r="AC12" s="117"/>
      <c r="AD12" s="117"/>
      <c r="AE12" s="116"/>
      <c r="AF12" s="116"/>
      <c r="AG12" s="116"/>
      <c r="AH12" s="116"/>
      <c r="AI12" s="116"/>
      <c r="AJ12" s="116"/>
      <c r="AK12" s="116"/>
      <c r="AL12" s="116"/>
      <c r="AM12" s="116"/>
      <c r="AN12" s="116"/>
    </row>
    <row r="13" spans="1:40" x14ac:dyDescent="0.25">
      <c r="A13" s="123" t="s">
        <v>5</v>
      </c>
      <c r="B13" s="113"/>
      <c r="C13" s="114"/>
      <c r="D13">
        <f>SUM(B13:C13)</f>
        <v>0</v>
      </c>
      <c r="E13" s="109"/>
      <c r="F13" s="109"/>
      <c r="G13" s="115"/>
      <c r="H13" s="115"/>
      <c r="I13" s="115"/>
      <c r="J13" s="115"/>
      <c r="K13" s="115"/>
      <c r="L13" s="115"/>
      <c r="M13" s="115"/>
      <c r="N13" s="115"/>
      <c r="O13" s="115"/>
      <c r="P13" s="115"/>
      <c r="Q13" s="109"/>
      <c r="R13" s="109"/>
      <c r="S13" s="115"/>
      <c r="T13" s="115"/>
      <c r="U13" s="115"/>
      <c r="V13" s="115"/>
      <c r="W13" s="115"/>
      <c r="X13" s="115"/>
      <c r="Y13" s="115"/>
      <c r="Z13" s="115"/>
      <c r="AA13" s="116"/>
      <c r="AB13" s="116"/>
      <c r="AC13" s="117"/>
      <c r="AD13" s="117"/>
      <c r="AE13" s="116"/>
      <c r="AF13" s="116"/>
      <c r="AG13" s="116"/>
      <c r="AH13" s="116"/>
      <c r="AI13" s="116"/>
      <c r="AJ13" s="116"/>
      <c r="AK13" s="116"/>
      <c r="AL13" s="116"/>
      <c r="AM13" s="116"/>
      <c r="AN13" s="116"/>
    </row>
    <row r="14" spans="1:40" x14ac:dyDescent="0.25">
      <c r="A14" s="122" t="s">
        <v>109</v>
      </c>
      <c r="B14" s="113"/>
      <c r="C14" s="114"/>
      <c r="D14">
        <f t="shared" ref="D14:D15" si="0">SUM(B14:C14)</f>
        <v>0</v>
      </c>
      <c r="E14" s="110"/>
      <c r="F14" s="110"/>
      <c r="G14" s="118"/>
      <c r="H14" s="118"/>
      <c r="I14" s="118"/>
      <c r="J14" s="118"/>
      <c r="K14" s="118"/>
      <c r="L14" s="116"/>
      <c r="M14" s="116"/>
      <c r="N14" s="116"/>
      <c r="O14" s="116"/>
      <c r="P14" s="116"/>
      <c r="Q14" s="117"/>
      <c r="R14" s="117"/>
      <c r="S14" s="116"/>
      <c r="T14" s="116"/>
      <c r="U14" s="116"/>
      <c r="V14" s="116"/>
      <c r="W14" s="116"/>
      <c r="X14" s="116"/>
      <c r="Y14" s="116"/>
      <c r="Z14" s="116"/>
      <c r="AA14" s="116"/>
      <c r="AB14" s="116"/>
      <c r="AC14" s="117"/>
      <c r="AD14" s="117"/>
      <c r="AE14" s="116"/>
      <c r="AF14" s="116"/>
      <c r="AG14" s="116"/>
      <c r="AH14" s="116"/>
      <c r="AI14" s="116"/>
      <c r="AJ14" s="116"/>
      <c r="AK14" s="116"/>
      <c r="AL14" s="116"/>
      <c r="AM14" s="116"/>
      <c r="AN14" s="116"/>
    </row>
    <row r="15" spans="1:40" x14ac:dyDescent="0.25">
      <c r="A15" s="121" t="s">
        <v>107</v>
      </c>
      <c r="B15" s="113"/>
      <c r="C15" s="114"/>
      <c r="D15">
        <f t="shared" si="0"/>
        <v>0</v>
      </c>
      <c r="E15" s="117"/>
      <c r="F15" s="117"/>
      <c r="G15" s="116"/>
      <c r="H15" s="116"/>
      <c r="I15" s="116"/>
      <c r="J15" s="116"/>
      <c r="K15" s="116"/>
      <c r="L15" s="118"/>
      <c r="M15" s="118"/>
      <c r="N15" s="118"/>
      <c r="O15" s="116"/>
      <c r="P15" s="116"/>
      <c r="Q15" s="117"/>
      <c r="R15" s="117"/>
      <c r="S15" s="116"/>
      <c r="T15" s="116"/>
      <c r="U15" s="116"/>
      <c r="V15" s="116"/>
      <c r="W15" s="116"/>
      <c r="X15" s="116"/>
      <c r="Y15" s="116"/>
      <c r="Z15" s="116"/>
      <c r="AA15" s="116"/>
      <c r="AB15" s="116"/>
      <c r="AC15" s="117"/>
      <c r="AD15" s="117"/>
      <c r="AE15" s="116"/>
      <c r="AF15" s="116"/>
      <c r="AG15" s="116"/>
      <c r="AH15" s="116"/>
      <c r="AI15" s="116"/>
      <c r="AJ15" s="116"/>
      <c r="AK15" s="116"/>
      <c r="AL15" s="116"/>
      <c r="AM15" s="116"/>
      <c r="AN15" s="116"/>
    </row>
    <row r="16" spans="1:40" x14ac:dyDescent="0.25">
      <c r="A16" s="122" t="s">
        <v>108</v>
      </c>
      <c r="B16" s="113"/>
      <c r="C16" s="114"/>
      <c r="D16">
        <f>SUM(B16:C16)</f>
        <v>0</v>
      </c>
      <c r="E16" s="117"/>
      <c r="F16" s="117"/>
      <c r="G16" s="116"/>
      <c r="H16" s="116"/>
      <c r="I16" s="116"/>
      <c r="J16" s="116"/>
      <c r="K16" s="116"/>
      <c r="L16" s="116"/>
      <c r="M16" s="116"/>
      <c r="N16" s="116"/>
      <c r="O16" s="118"/>
      <c r="P16" s="118"/>
      <c r="Q16" s="110"/>
      <c r="R16" s="110"/>
      <c r="S16" s="118"/>
      <c r="T16" s="118"/>
      <c r="U16" s="118"/>
      <c r="V16" s="118"/>
      <c r="W16" s="118"/>
      <c r="X16" s="118"/>
      <c r="Y16" s="118"/>
      <c r="Z16" s="118"/>
      <c r="AA16" s="116"/>
      <c r="AB16" s="116"/>
      <c r="AC16" s="117"/>
      <c r="AD16" s="117"/>
      <c r="AE16" s="116"/>
      <c r="AF16" s="116"/>
      <c r="AG16" s="116"/>
      <c r="AH16" s="116"/>
      <c r="AI16" s="116"/>
      <c r="AJ16" s="116"/>
      <c r="AK16" s="116"/>
      <c r="AL16" s="116"/>
      <c r="AM16" s="116"/>
      <c r="AN16" s="116"/>
    </row>
    <row r="17" spans="1:40" x14ac:dyDescent="0.25">
      <c r="A17" s="123" t="s">
        <v>6</v>
      </c>
      <c r="B17" s="113"/>
      <c r="C17" s="114"/>
      <c r="D17">
        <f>SUM(B17:C17)</f>
        <v>0</v>
      </c>
      <c r="E17" s="117"/>
      <c r="F17" s="117"/>
      <c r="G17" s="116"/>
      <c r="H17" s="115"/>
      <c r="I17" s="115"/>
      <c r="J17" s="115"/>
      <c r="K17" s="115"/>
      <c r="L17" s="115"/>
      <c r="M17" s="115"/>
      <c r="N17" s="115"/>
      <c r="O17" s="116"/>
      <c r="P17" s="116"/>
      <c r="Q17" s="117"/>
      <c r="R17" s="117"/>
      <c r="S17" s="116"/>
      <c r="T17" s="116"/>
      <c r="U17" s="116"/>
      <c r="V17" s="116"/>
      <c r="W17" s="116"/>
      <c r="X17" s="116"/>
      <c r="Y17" s="116"/>
      <c r="Z17" s="116"/>
      <c r="AA17" s="116"/>
      <c r="AB17" s="116"/>
      <c r="AC17" s="117"/>
      <c r="AD17" s="117"/>
      <c r="AE17" s="116"/>
      <c r="AF17" s="116"/>
      <c r="AG17" s="116"/>
      <c r="AH17" s="116"/>
      <c r="AI17" s="116"/>
      <c r="AJ17" s="116"/>
      <c r="AK17" s="116"/>
      <c r="AL17" s="116"/>
      <c r="AM17" s="116"/>
      <c r="AN17" s="116"/>
    </row>
    <row r="18" spans="1:40" x14ac:dyDescent="0.25">
      <c r="A18" s="124" t="s">
        <v>108</v>
      </c>
      <c r="B18" s="113"/>
      <c r="C18" s="114"/>
      <c r="D18">
        <f>SUM(B18:C18)</f>
        <v>0</v>
      </c>
      <c r="E18" s="117"/>
      <c r="F18" s="117"/>
      <c r="G18" s="116"/>
      <c r="H18" s="118"/>
      <c r="I18" s="118"/>
      <c r="J18" s="118"/>
      <c r="K18" s="118"/>
      <c r="L18" s="118"/>
      <c r="M18" s="118"/>
      <c r="N18" s="118"/>
      <c r="O18" s="116"/>
      <c r="P18" s="116"/>
      <c r="Q18" s="117"/>
      <c r="R18" s="117"/>
      <c r="S18" s="116"/>
      <c r="T18" s="116"/>
      <c r="U18" s="116"/>
      <c r="V18" s="116"/>
      <c r="W18" s="116"/>
      <c r="X18" s="116"/>
      <c r="Y18" s="116"/>
      <c r="Z18" s="116"/>
      <c r="AA18" s="116"/>
      <c r="AB18" s="116"/>
      <c r="AC18" s="117"/>
      <c r="AD18" s="117"/>
      <c r="AE18" s="116"/>
      <c r="AF18" s="116"/>
      <c r="AG18" s="116"/>
      <c r="AH18" s="116"/>
      <c r="AI18" s="116"/>
      <c r="AJ18" s="116"/>
      <c r="AK18" s="116"/>
      <c r="AL18" s="116"/>
      <c r="AM18" s="116"/>
      <c r="AN18" s="116"/>
    </row>
    <row r="19" spans="1:40" x14ac:dyDescent="0.25">
      <c r="A19" t="s">
        <v>7</v>
      </c>
      <c r="D19">
        <f>SUBTOTAL(109,Tabel13[Kokku])</f>
        <v>0</v>
      </c>
      <c r="E19" s="109"/>
      <c r="F19" s="109"/>
      <c r="G19" s="115"/>
      <c r="H19" s="115"/>
      <c r="I19" s="115"/>
      <c r="J19" s="115"/>
      <c r="K19" s="115"/>
      <c r="L19" s="115"/>
      <c r="M19" s="115"/>
      <c r="N19" s="115"/>
      <c r="O19" s="115"/>
      <c r="P19" s="115"/>
      <c r="Q19" s="109"/>
      <c r="R19" s="109"/>
      <c r="S19" s="115"/>
      <c r="T19" s="115"/>
      <c r="U19" s="115"/>
      <c r="V19" s="115"/>
      <c r="W19" s="115"/>
      <c r="X19" s="115"/>
      <c r="Y19" s="115"/>
      <c r="Z19" s="115"/>
      <c r="AA19" s="116"/>
      <c r="AB19" s="116"/>
      <c r="AC19" s="117"/>
      <c r="AD19" s="117"/>
      <c r="AE19" s="116"/>
      <c r="AF19" s="116"/>
      <c r="AG19" s="116"/>
      <c r="AH19" s="116"/>
      <c r="AI19" s="116"/>
      <c r="AJ19" s="116"/>
      <c r="AK19" s="116"/>
      <c r="AL19" s="116"/>
      <c r="AM19" s="116"/>
      <c r="AN19" s="116"/>
    </row>
    <row r="20" spans="1:40" ht="15.75" thickBot="1" x14ac:dyDescent="0.3">
      <c r="C20" s="2"/>
      <c r="D20" s="2"/>
      <c r="E20" s="2"/>
      <c r="F20" s="2"/>
    </row>
    <row r="21" spans="1:40" x14ac:dyDescent="0.25">
      <c r="A21" s="77" t="s">
        <v>9</v>
      </c>
      <c r="B21" s="87">
        <f>B6</f>
        <v>2026</v>
      </c>
      <c r="C21" s="87">
        <f>B21+1</f>
        <v>2027</v>
      </c>
      <c r="D21" s="87">
        <f>C21+1</f>
        <v>2028</v>
      </c>
      <c r="E21" s="77" t="s">
        <v>3</v>
      </c>
      <c r="F21" s="78" t="s">
        <v>10</v>
      </c>
    </row>
    <row r="22" spans="1:40" x14ac:dyDescent="0.25">
      <c r="A22" s="79" t="s">
        <v>11</v>
      </c>
      <c r="B22" s="80"/>
      <c r="C22" s="80"/>
      <c r="D22" s="80"/>
      <c r="E22" s="81">
        <f>B22+C22+D22</f>
        <v>0</v>
      </c>
      <c r="F22" s="107" t="str">
        <f>IF($E$26=0,"-",E22/$E$26)</f>
        <v>-</v>
      </c>
    </row>
    <row r="23" spans="1:40" x14ac:dyDescent="0.25">
      <c r="A23" s="79" t="s">
        <v>12</v>
      </c>
      <c r="B23" s="83">
        <f>B24+B25</f>
        <v>0</v>
      </c>
      <c r="C23" s="84">
        <f t="shared" ref="C23:D23" si="1">C24+C25</f>
        <v>0</v>
      </c>
      <c r="D23" s="84">
        <f t="shared" si="1"/>
        <v>0</v>
      </c>
      <c r="E23" s="85">
        <f>B23+C23+D23</f>
        <v>0</v>
      </c>
      <c r="F23" s="107" t="str">
        <f>IF($E$26=0,"-",E23/$E$26)</f>
        <v>-</v>
      </c>
    </row>
    <row r="24" spans="1:40" x14ac:dyDescent="0.25">
      <c r="A24" s="79" t="s">
        <v>13</v>
      </c>
      <c r="B24" s="80"/>
      <c r="C24" s="80"/>
      <c r="D24" s="80"/>
      <c r="E24" s="81">
        <f>B24+C24+D24</f>
        <v>0</v>
      </c>
      <c r="F24" s="82"/>
    </row>
    <row r="25" spans="1:40" x14ac:dyDescent="0.25">
      <c r="A25" s="79" t="s">
        <v>14</v>
      </c>
      <c r="B25" s="80"/>
      <c r="C25" s="80"/>
      <c r="D25" s="80"/>
      <c r="E25" s="81">
        <f>B25+C25+D25</f>
        <v>0</v>
      </c>
      <c r="F25" s="82"/>
    </row>
    <row r="26" spans="1:40" x14ac:dyDescent="0.25">
      <c r="A26" s="86" t="s">
        <v>15</v>
      </c>
      <c r="B26" s="86">
        <f>B22+B23</f>
        <v>0</v>
      </c>
      <c r="C26" s="86">
        <f t="shared" ref="C26:E26" si="2">C22+C23</f>
        <v>0</v>
      </c>
      <c r="D26" s="86">
        <f t="shared" si="2"/>
        <v>0</v>
      </c>
      <c r="E26" s="86">
        <f t="shared" si="2"/>
        <v>0</v>
      </c>
      <c r="F26" s="86"/>
    </row>
  </sheetData>
  <mergeCells count="3">
    <mergeCell ref="E8:P8"/>
    <mergeCell ref="Q8:AB8"/>
    <mergeCell ref="AC8:AN8"/>
  </mergeCells>
  <dataValidations count="2">
    <dataValidation type="list" allowBlank="1" showInputMessage="1" showErrorMessage="1" sqref="B6" xr:uid="{495B6C4B-1926-4132-8868-5755237E5DB6}">
      <formula1>"2024,2025,2026,2027,2028"</formula1>
    </dataValidation>
    <dataValidation type="list" allowBlank="1" showInputMessage="1" showErrorMessage="1" sqref="B7" xr:uid="{2302C151-91B6-488C-9C56-EE59A7F731F3}">
      <formula1>"2025,2026,2027,2028,2029,2030,2031,2032,2033"</formula1>
    </dataValidation>
  </dataValidations>
  <pageMargins left="0.7" right="0.7" top="0.75" bottom="0.75" header="0.3" footer="0.3"/>
  <pageSetup paperSize="9" orientation="portrait" r:id="rId1"/>
  <headerFooter>
    <oddHeader>&amp;L&amp;"Aptos"&amp;12&amp;K000000 Siseteave&amp;1#_x000D_</oddHead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8"/>
  <sheetViews>
    <sheetView workbookViewId="0">
      <selection activeCell="E34" sqref="E34"/>
    </sheetView>
  </sheetViews>
  <sheetFormatPr defaultRowHeight="15" x14ac:dyDescent="0.25"/>
  <cols>
    <col min="1" max="1" width="27.5703125" customWidth="1"/>
    <col min="2" max="2" width="16.85546875" customWidth="1"/>
  </cols>
  <sheetData>
    <row r="1" spans="1:14" ht="18" x14ac:dyDescent="0.25">
      <c r="A1" s="28" t="s">
        <v>16</v>
      </c>
      <c r="B1" s="28"/>
    </row>
    <row r="2" spans="1:14" ht="15.75" thickBot="1" x14ac:dyDescent="0.3">
      <c r="A2" t="s">
        <v>17</v>
      </c>
    </row>
    <row r="3" spans="1:14" ht="65.25" customHeight="1" thickBot="1" x14ac:dyDescent="0.3">
      <c r="A3" s="126" t="s">
        <v>18</v>
      </c>
      <c r="B3" s="127"/>
      <c r="C3" s="127"/>
      <c r="D3" s="127"/>
      <c r="E3" s="127"/>
      <c r="F3" s="127"/>
      <c r="G3" s="127"/>
      <c r="H3" s="127"/>
      <c r="I3" s="128"/>
    </row>
    <row r="5" spans="1:14" x14ac:dyDescent="0.25">
      <c r="A5" s="129" t="s">
        <v>19</v>
      </c>
      <c r="B5" s="129"/>
      <c r="C5" s="40">
        <v>2022</v>
      </c>
      <c r="D5" s="40">
        <f>C5+1</f>
        <v>2023</v>
      </c>
      <c r="E5" s="41">
        <f t="shared" ref="E5:L5" si="0">D5+1</f>
        <v>2024</v>
      </c>
      <c r="F5" s="41">
        <f t="shared" si="0"/>
        <v>2025</v>
      </c>
      <c r="G5" s="41">
        <f t="shared" si="0"/>
        <v>2026</v>
      </c>
      <c r="H5" s="41">
        <f t="shared" si="0"/>
        <v>2027</v>
      </c>
      <c r="I5" s="41">
        <f t="shared" si="0"/>
        <v>2028</v>
      </c>
      <c r="J5" s="41">
        <f t="shared" si="0"/>
        <v>2029</v>
      </c>
      <c r="K5" s="41">
        <f t="shared" si="0"/>
        <v>2030</v>
      </c>
      <c r="L5" s="41">
        <f t="shared" si="0"/>
        <v>2031</v>
      </c>
      <c r="M5" s="41">
        <f t="shared" ref="M5:N5" si="1">L5+1</f>
        <v>2032</v>
      </c>
      <c r="N5" s="41">
        <f t="shared" si="1"/>
        <v>2033</v>
      </c>
    </row>
    <row r="6" spans="1:14" x14ac:dyDescent="0.25">
      <c r="A6" s="42" t="s">
        <v>20</v>
      </c>
      <c r="B6" s="42"/>
      <c r="C6" s="43" t="e">
        <f>#REF!</f>
        <v>#REF!</v>
      </c>
      <c r="D6" s="43" t="e">
        <f>#REF!</f>
        <v>#REF!</v>
      </c>
      <c r="E6" s="43" t="e">
        <f>#REF!</f>
        <v>#REF!</v>
      </c>
      <c r="F6" s="43" t="e">
        <f>#REF!</f>
        <v>#REF!</v>
      </c>
      <c r="G6" s="43" t="e">
        <f>#REF!</f>
        <v>#REF!</v>
      </c>
      <c r="H6" s="43" t="e">
        <f>#REF!</f>
        <v>#REF!</v>
      </c>
      <c r="I6" s="43" t="e">
        <f>#REF!</f>
        <v>#REF!</v>
      </c>
      <c r="J6" s="43" t="e">
        <f>#REF!</f>
        <v>#REF!</v>
      </c>
      <c r="K6" s="43" t="e">
        <f>#REF!</f>
        <v>#REF!</v>
      </c>
      <c r="L6" s="43" t="e">
        <f>#REF!</f>
        <v>#REF!</v>
      </c>
      <c r="M6" s="43" t="e">
        <f>#REF!</f>
        <v>#REF!</v>
      </c>
      <c r="N6" s="43" t="e">
        <f>#REF!</f>
        <v>#REF!</v>
      </c>
    </row>
    <row r="7" spans="1:14" x14ac:dyDescent="0.25">
      <c r="A7" s="32" t="s">
        <v>21</v>
      </c>
      <c r="B7" s="32"/>
      <c r="C7" s="26" t="e">
        <f>C6</f>
        <v>#REF!</v>
      </c>
      <c r="D7" s="26" t="e">
        <f t="shared" ref="D7:N7" si="2">D6</f>
        <v>#REF!</v>
      </c>
      <c r="E7" s="44" t="e">
        <f t="shared" si="2"/>
        <v>#REF!</v>
      </c>
      <c r="F7" s="44" t="e">
        <f t="shared" si="2"/>
        <v>#REF!</v>
      </c>
      <c r="G7" s="44" t="e">
        <f t="shared" si="2"/>
        <v>#REF!</v>
      </c>
      <c r="H7" s="44" t="e">
        <f t="shared" si="2"/>
        <v>#REF!</v>
      </c>
      <c r="I7" s="44" t="e">
        <f t="shared" si="2"/>
        <v>#REF!</v>
      </c>
      <c r="J7" s="44" t="e">
        <f t="shared" si="2"/>
        <v>#REF!</v>
      </c>
      <c r="K7" s="44" t="e">
        <f t="shared" si="2"/>
        <v>#REF!</v>
      </c>
      <c r="L7" s="44" t="e">
        <f t="shared" si="2"/>
        <v>#REF!</v>
      </c>
      <c r="M7" s="44" t="e">
        <f t="shared" si="2"/>
        <v>#REF!</v>
      </c>
      <c r="N7" s="44" t="e">
        <f t="shared" si="2"/>
        <v>#REF!</v>
      </c>
    </row>
    <row r="8" spans="1:14" x14ac:dyDescent="0.25">
      <c r="A8" s="42" t="s">
        <v>22</v>
      </c>
      <c r="B8" s="42"/>
      <c r="C8" s="43" t="e">
        <f>#REF!</f>
        <v>#REF!</v>
      </c>
      <c r="D8" s="43" t="e">
        <f>#REF!</f>
        <v>#REF!</v>
      </c>
      <c r="E8" s="43" t="e">
        <f>#REF!</f>
        <v>#REF!</v>
      </c>
      <c r="F8" s="43" t="e">
        <f>#REF!</f>
        <v>#REF!</v>
      </c>
      <c r="G8" s="43" t="e">
        <f>#REF!</f>
        <v>#REF!</v>
      </c>
      <c r="H8" s="43" t="e">
        <f>#REF!</f>
        <v>#REF!</v>
      </c>
      <c r="I8" s="43" t="e">
        <f>#REF!</f>
        <v>#REF!</v>
      </c>
      <c r="J8" s="43" t="e">
        <f>#REF!</f>
        <v>#REF!</v>
      </c>
      <c r="K8" s="43" t="e">
        <f>#REF!</f>
        <v>#REF!</v>
      </c>
      <c r="L8" s="43" t="e">
        <f>#REF!</f>
        <v>#REF!</v>
      </c>
      <c r="M8" s="43" t="e">
        <f>#REF!</f>
        <v>#REF!</v>
      </c>
      <c r="N8" s="43" t="e">
        <f>#REF!</f>
        <v>#REF!</v>
      </c>
    </row>
    <row r="9" spans="1:14" x14ac:dyDescent="0.25">
      <c r="A9" s="42" t="s">
        <v>23</v>
      </c>
      <c r="B9" s="42"/>
      <c r="C9" s="43" t="e">
        <f>-#REF!</f>
        <v>#REF!</v>
      </c>
      <c r="D9" s="43" t="e">
        <f>-#REF!</f>
        <v>#REF!</v>
      </c>
      <c r="E9" s="43" t="e">
        <f>-#REF!</f>
        <v>#REF!</v>
      </c>
      <c r="F9" s="43" t="e">
        <f>-#REF!</f>
        <v>#REF!</v>
      </c>
      <c r="G9" s="43" t="e">
        <f>-#REF!</f>
        <v>#REF!</v>
      </c>
      <c r="H9" s="43" t="e">
        <f>-#REF!</f>
        <v>#REF!</v>
      </c>
      <c r="I9" s="43" t="e">
        <f>-#REF!</f>
        <v>#REF!</v>
      </c>
      <c r="J9" s="43" t="e">
        <f>-#REF!</f>
        <v>#REF!</v>
      </c>
      <c r="K9" s="43" t="e">
        <f>-#REF!</f>
        <v>#REF!</v>
      </c>
      <c r="L9" s="43" t="e">
        <f>-#REF!</f>
        <v>#REF!</v>
      </c>
      <c r="M9" s="43" t="e">
        <f>-#REF!</f>
        <v>#REF!</v>
      </c>
      <c r="N9" s="43" t="e">
        <f>-#REF!</f>
        <v>#REF!</v>
      </c>
    </row>
    <row r="10" spans="1:14" ht="15" customHeight="1" x14ac:dyDescent="0.25">
      <c r="A10" s="36" t="s">
        <v>24</v>
      </c>
      <c r="B10" s="37"/>
      <c r="C10" s="38" t="e">
        <f>C8+C9</f>
        <v>#REF!</v>
      </c>
      <c r="D10" s="38" t="e">
        <f t="shared" ref="D10:N10" si="3">D8+D9</f>
        <v>#REF!</v>
      </c>
      <c r="E10" s="39" t="e">
        <f t="shared" si="3"/>
        <v>#REF!</v>
      </c>
      <c r="F10" s="39" t="e">
        <f t="shared" si="3"/>
        <v>#REF!</v>
      </c>
      <c r="G10" s="39" t="e">
        <f t="shared" si="3"/>
        <v>#REF!</v>
      </c>
      <c r="H10" s="39" t="e">
        <f t="shared" si="3"/>
        <v>#REF!</v>
      </c>
      <c r="I10" s="39" t="e">
        <f t="shared" si="3"/>
        <v>#REF!</v>
      </c>
      <c r="J10" s="39" t="e">
        <f t="shared" si="3"/>
        <v>#REF!</v>
      </c>
      <c r="K10" s="39" t="e">
        <f t="shared" si="3"/>
        <v>#REF!</v>
      </c>
      <c r="L10" s="39" t="e">
        <f t="shared" si="3"/>
        <v>#REF!</v>
      </c>
      <c r="M10" s="39" t="e">
        <f t="shared" si="3"/>
        <v>#REF!</v>
      </c>
      <c r="N10" s="39" t="e">
        <f t="shared" si="3"/>
        <v>#REF!</v>
      </c>
    </row>
    <row r="11" spans="1:14" x14ac:dyDescent="0.25">
      <c r="A11" s="31" t="s">
        <v>25</v>
      </c>
      <c r="B11" s="29"/>
      <c r="C11" s="25" t="e">
        <f>C7+C10</f>
        <v>#REF!</v>
      </c>
      <c r="D11" s="25" t="e">
        <f t="shared" ref="D11:N11" si="4">D7+D10</f>
        <v>#REF!</v>
      </c>
      <c r="E11" s="24" t="e">
        <f t="shared" si="4"/>
        <v>#REF!</v>
      </c>
      <c r="F11" s="24" t="e">
        <f t="shared" si="4"/>
        <v>#REF!</v>
      </c>
      <c r="G11" s="24" t="e">
        <f t="shared" si="4"/>
        <v>#REF!</v>
      </c>
      <c r="H11" s="24" t="e">
        <f t="shared" si="4"/>
        <v>#REF!</v>
      </c>
      <c r="I11" s="24" t="e">
        <f t="shared" si="4"/>
        <v>#REF!</v>
      </c>
      <c r="J11" s="24" t="e">
        <f t="shared" si="4"/>
        <v>#REF!</v>
      </c>
      <c r="K11" s="24" t="e">
        <f t="shared" si="4"/>
        <v>#REF!</v>
      </c>
      <c r="L11" s="24" t="e">
        <f t="shared" si="4"/>
        <v>#REF!</v>
      </c>
      <c r="M11" s="24" t="e">
        <f t="shared" si="4"/>
        <v>#REF!</v>
      </c>
      <c r="N11" s="24" t="e">
        <f t="shared" si="4"/>
        <v>#REF!</v>
      </c>
    </row>
    <row r="12" spans="1:14" x14ac:dyDescent="0.25">
      <c r="A12" s="32" t="s">
        <v>26</v>
      </c>
      <c r="B12" s="30" t="e">
        <f>4%+AVERAGE(#REF!)</f>
        <v>#REF!</v>
      </c>
    </row>
    <row r="13" spans="1:14" x14ac:dyDescent="0.25">
      <c r="A13" s="33" t="s">
        <v>27</v>
      </c>
      <c r="B13" s="34" t="e">
        <f>NPV(B12,D11:N11)+C11</f>
        <v>#REF!</v>
      </c>
      <c r="C13" s="49" t="e">
        <f>IF(B13&lt;0,"ilma toetuseta oleks ebamõistlik investeering","tasuv tegelikult ka ilma toetuseta")</f>
        <v>#REF!</v>
      </c>
    </row>
    <row r="14" spans="1:14" x14ac:dyDescent="0.25">
      <c r="A14" s="33" t="s">
        <v>28</v>
      </c>
      <c r="B14" s="35" t="e">
        <f>IRR(C11:N11)</f>
        <v>#VALUE!</v>
      </c>
      <c r="C14" s="49" t="e">
        <f>IF(B14&lt;B12,"sisemine tasuvusmäär on liiga madal","mõistlik ellu viia ka ilma toetuseta")</f>
        <v>#VALUE!</v>
      </c>
    </row>
    <row r="17" spans="1:14" x14ac:dyDescent="0.25">
      <c r="A17" s="129" t="s">
        <v>29</v>
      </c>
      <c r="B17" s="129"/>
      <c r="C17" s="40">
        <f>C5</f>
        <v>2022</v>
      </c>
      <c r="D17" s="40">
        <f t="shared" ref="D17:N17" si="5">D5</f>
        <v>2023</v>
      </c>
      <c r="E17" s="41">
        <f t="shared" si="5"/>
        <v>2024</v>
      </c>
      <c r="F17" s="41">
        <f t="shared" si="5"/>
        <v>2025</v>
      </c>
      <c r="G17" s="41">
        <f t="shared" si="5"/>
        <v>2026</v>
      </c>
      <c r="H17" s="41">
        <f t="shared" si="5"/>
        <v>2027</v>
      </c>
      <c r="I17" s="41">
        <f t="shared" si="5"/>
        <v>2028</v>
      </c>
      <c r="J17" s="41">
        <f t="shared" si="5"/>
        <v>2029</v>
      </c>
      <c r="K17" s="41">
        <f t="shared" si="5"/>
        <v>2030</v>
      </c>
      <c r="L17" s="41">
        <f t="shared" si="5"/>
        <v>2031</v>
      </c>
      <c r="M17" s="41">
        <f t="shared" si="5"/>
        <v>2032</v>
      </c>
      <c r="N17" s="41">
        <f t="shared" si="5"/>
        <v>2033</v>
      </c>
    </row>
    <row r="18" spans="1:14" x14ac:dyDescent="0.25">
      <c r="A18" s="42" t="str">
        <f>A6</f>
        <v>JK teg-tulu</v>
      </c>
      <c r="B18" s="42"/>
      <c r="C18" s="43" t="e">
        <f>C6</f>
        <v>#REF!</v>
      </c>
      <c r="D18" s="43" t="e">
        <f t="shared" ref="D18:N20" si="6">D6</f>
        <v>#REF!</v>
      </c>
      <c r="E18" s="43" t="e">
        <f t="shared" si="6"/>
        <v>#REF!</v>
      </c>
      <c r="F18" s="43" t="e">
        <f t="shared" si="6"/>
        <v>#REF!</v>
      </c>
      <c r="G18" s="43" t="e">
        <f t="shared" si="6"/>
        <v>#REF!</v>
      </c>
      <c r="H18" s="43" t="e">
        <f t="shared" si="6"/>
        <v>#REF!</v>
      </c>
      <c r="I18" s="43" t="e">
        <f t="shared" si="6"/>
        <v>#REF!</v>
      </c>
      <c r="J18" s="43" t="e">
        <f t="shared" si="6"/>
        <v>#REF!</v>
      </c>
      <c r="K18" s="43" t="e">
        <f t="shared" si="6"/>
        <v>#REF!</v>
      </c>
      <c r="L18" s="43" t="e">
        <f t="shared" si="6"/>
        <v>#REF!</v>
      </c>
      <c r="M18" s="43" t="e">
        <f t="shared" si="6"/>
        <v>#REF!</v>
      </c>
      <c r="N18" s="43" t="e">
        <f t="shared" si="6"/>
        <v>#REF!</v>
      </c>
    </row>
    <row r="19" spans="1:14" x14ac:dyDescent="0.25">
      <c r="A19" s="45" t="str">
        <f>A7</f>
        <v>Sisse tulev rahavoog kokku</v>
      </c>
      <c r="B19" s="46"/>
      <c r="C19" s="47" t="e">
        <f>C7</f>
        <v>#REF!</v>
      </c>
      <c r="D19" s="47" t="e">
        <f t="shared" si="6"/>
        <v>#REF!</v>
      </c>
      <c r="E19" s="48" t="e">
        <f t="shared" si="6"/>
        <v>#REF!</v>
      </c>
      <c r="F19" s="48" t="e">
        <f t="shared" si="6"/>
        <v>#REF!</v>
      </c>
      <c r="G19" s="48" t="e">
        <f t="shared" si="6"/>
        <v>#REF!</v>
      </c>
      <c r="H19" s="48" t="e">
        <f t="shared" si="6"/>
        <v>#REF!</v>
      </c>
      <c r="I19" s="48" t="e">
        <f t="shared" si="6"/>
        <v>#REF!</v>
      </c>
      <c r="J19" s="48" t="e">
        <f t="shared" si="6"/>
        <v>#REF!</v>
      </c>
      <c r="K19" s="48" t="e">
        <f t="shared" si="6"/>
        <v>#REF!</v>
      </c>
      <c r="L19" s="48" t="e">
        <f t="shared" si="6"/>
        <v>#REF!</v>
      </c>
      <c r="M19" s="48" t="e">
        <f t="shared" si="6"/>
        <v>#REF!</v>
      </c>
      <c r="N19" s="48" t="e">
        <f t="shared" si="6"/>
        <v>#REF!</v>
      </c>
    </row>
    <row r="20" spans="1:14" x14ac:dyDescent="0.25">
      <c r="A20" s="42" t="str">
        <f>A8</f>
        <v>JK teg-kulu</v>
      </c>
      <c r="B20" s="42"/>
      <c r="C20" s="43" t="e">
        <f>C8</f>
        <v>#REF!</v>
      </c>
      <c r="D20" s="43" t="e">
        <f t="shared" si="6"/>
        <v>#REF!</v>
      </c>
      <c r="E20" s="43" t="e">
        <f t="shared" si="6"/>
        <v>#REF!</v>
      </c>
      <c r="F20" s="43" t="e">
        <f t="shared" si="6"/>
        <v>#REF!</v>
      </c>
      <c r="G20" s="43" t="e">
        <f t="shared" si="6"/>
        <v>#REF!</v>
      </c>
      <c r="H20" s="43" t="e">
        <f t="shared" si="6"/>
        <v>#REF!</v>
      </c>
      <c r="I20" s="43" t="e">
        <f t="shared" si="6"/>
        <v>#REF!</v>
      </c>
      <c r="J20" s="43" t="e">
        <f t="shared" si="6"/>
        <v>#REF!</v>
      </c>
      <c r="K20" s="43" t="e">
        <f t="shared" si="6"/>
        <v>#REF!</v>
      </c>
      <c r="L20" s="43" t="e">
        <f t="shared" si="6"/>
        <v>#REF!</v>
      </c>
      <c r="M20" s="43" t="e">
        <f t="shared" si="6"/>
        <v>#REF!</v>
      </c>
      <c r="N20" s="43" t="e">
        <f t="shared" si="6"/>
        <v>#REF!</v>
      </c>
    </row>
    <row r="21" spans="1:14" x14ac:dyDescent="0.25">
      <c r="A21" s="42" t="s">
        <v>30</v>
      </c>
      <c r="B21" s="42"/>
      <c r="C21" s="43" t="e">
        <f>-#REF!</f>
        <v>#REF!</v>
      </c>
      <c r="D21" s="43" t="e">
        <f>-#REF!</f>
        <v>#REF!</v>
      </c>
      <c r="E21" s="43" t="e">
        <f>-#REF!</f>
        <v>#REF!</v>
      </c>
      <c r="F21" s="43" t="e">
        <f>-#REF!</f>
        <v>#REF!</v>
      </c>
      <c r="G21" s="43" t="e">
        <f>-#REF!</f>
        <v>#REF!</v>
      </c>
      <c r="H21" s="43" t="e">
        <f>-#REF!</f>
        <v>#REF!</v>
      </c>
      <c r="I21" s="43" t="e">
        <f>-#REF!</f>
        <v>#REF!</v>
      </c>
      <c r="J21" s="43" t="e">
        <f>-#REF!</f>
        <v>#REF!</v>
      </c>
      <c r="K21" s="43" t="e">
        <f>-#REF!</f>
        <v>#REF!</v>
      </c>
      <c r="L21" s="43" t="e">
        <f>-#REF!</f>
        <v>#REF!</v>
      </c>
      <c r="M21" s="43" t="e">
        <f>-#REF!</f>
        <v>#REF!</v>
      </c>
      <c r="N21" s="43" t="e">
        <f>-#REF!</f>
        <v>#REF!</v>
      </c>
    </row>
    <row r="22" spans="1:14" x14ac:dyDescent="0.25">
      <c r="A22" s="42" t="s">
        <v>31</v>
      </c>
      <c r="B22" s="42"/>
      <c r="C22" s="43" t="e">
        <f>-#REF!</f>
        <v>#REF!</v>
      </c>
      <c r="D22" s="43" t="e">
        <f>-#REF!</f>
        <v>#REF!</v>
      </c>
      <c r="E22" s="43" t="e">
        <f>-#REF!</f>
        <v>#REF!</v>
      </c>
      <c r="F22" s="43" t="e">
        <f>-#REF!</f>
        <v>#REF!</v>
      </c>
      <c r="G22" s="43" t="e">
        <f>-#REF!</f>
        <v>#REF!</v>
      </c>
      <c r="H22" s="43" t="e">
        <f>-#REF!</f>
        <v>#REF!</v>
      </c>
      <c r="I22" s="43" t="e">
        <f>-#REF!</f>
        <v>#REF!</v>
      </c>
      <c r="J22" s="43" t="e">
        <f>-#REF!</f>
        <v>#REF!</v>
      </c>
      <c r="K22" s="43" t="e">
        <f>-#REF!</f>
        <v>#REF!</v>
      </c>
      <c r="L22" s="43" t="e">
        <f>-#REF!</f>
        <v>#REF!</v>
      </c>
      <c r="M22" s="43" t="e">
        <f>-#REF!</f>
        <v>#REF!</v>
      </c>
      <c r="N22" s="43" t="e">
        <f>-#REF!</f>
        <v>#REF!</v>
      </c>
    </row>
    <row r="23" spans="1:14" x14ac:dyDescent="0.25">
      <c r="A23" s="42" t="s">
        <v>32</v>
      </c>
      <c r="B23" s="42"/>
      <c r="C23" s="43">
        <f>-'1. Projekti finantsanalüüs'!B25</f>
        <v>0</v>
      </c>
      <c r="D23" s="43">
        <f>-'1. Projekti finantsanalüüs'!C25</f>
        <v>0</v>
      </c>
      <c r="E23" s="43" t="e">
        <f>-#REF!</f>
        <v>#REF!</v>
      </c>
      <c r="F23" s="43" t="e">
        <f>-#REF!</f>
        <v>#REF!</v>
      </c>
      <c r="G23" s="43" t="e">
        <f>-#REF!</f>
        <v>#REF!</v>
      </c>
      <c r="H23" s="43" t="e">
        <f>-#REF!</f>
        <v>#REF!</v>
      </c>
      <c r="I23" s="43" t="e">
        <f>-#REF!</f>
        <v>#REF!</v>
      </c>
      <c r="J23" s="43" t="e">
        <f>-#REF!</f>
        <v>#REF!</v>
      </c>
      <c r="K23" s="43" t="e">
        <f>-#REF!</f>
        <v>#REF!</v>
      </c>
      <c r="L23" s="43" t="e">
        <f>-#REF!</f>
        <v>#REF!</v>
      </c>
      <c r="M23" s="43" t="e">
        <f>-#REF!</f>
        <v>#REF!</v>
      </c>
      <c r="N23" s="43" t="e">
        <f>-#REF!</f>
        <v>#REF!</v>
      </c>
    </row>
    <row r="24" spans="1:14" x14ac:dyDescent="0.25">
      <c r="A24" s="36" t="str">
        <f>A10</f>
        <v>Väljaminev rahavoog kokku</v>
      </c>
      <c r="B24" s="37"/>
      <c r="C24" s="38" t="e">
        <f>C20+C21+C22+C23</f>
        <v>#REF!</v>
      </c>
      <c r="D24" s="38" t="e">
        <f t="shared" ref="D24:N24" si="7">D20+D21+D22+D23</f>
        <v>#REF!</v>
      </c>
      <c r="E24" s="39" t="e">
        <f t="shared" si="7"/>
        <v>#REF!</v>
      </c>
      <c r="F24" s="39" t="e">
        <f t="shared" si="7"/>
        <v>#REF!</v>
      </c>
      <c r="G24" s="39" t="e">
        <f t="shared" si="7"/>
        <v>#REF!</v>
      </c>
      <c r="H24" s="39" t="e">
        <f t="shared" si="7"/>
        <v>#REF!</v>
      </c>
      <c r="I24" s="39" t="e">
        <f t="shared" si="7"/>
        <v>#REF!</v>
      </c>
      <c r="J24" s="39" t="e">
        <f t="shared" si="7"/>
        <v>#REF!</v>
      </c>
      <c r="K24" s="39" t="e">
        <f t="shared" si="7"/>
        <v>#REF!</v>
      </c>
      <c r="L24" s="39" t="e">
        <f t="shared" si="7"/>
        <v>#REF!</v>
      </c>
      <c r="M24" s="39" t="e">
        <f t="shared" si="7"/>
        <v>#REF!</v>
      </c>
      <c r="N24" s="39" t="e">
        <f t="shared" si="7"/>
        <v>#REF!</v>
      </c>
    </row>
    <row r="25" spans="1:14" x14ac:dyDescent="0.25">
      <c r="A25" s="31" t="str">
        <f>A11</f>
        <v>Netorahavoog</v>
      </c>
      <c r="B25" s="29"/>
      <c r="C25" s="25" t="e">
        <f>C19+C24</f>
        <v>#REF!</v>
      </c>
      <c r="D25" s="25" t="e">
        <f t="shared" ref="D25:N25" si="8">D19+D24</f>
        <v>#REF!</v>
      </c>
      <c r="E25" s="24" t="e">
        <f t="shared" si="8"/>
        <v>#REF!</v>
      </c>
      <c r="F25" s="24" t="e">
        <f t="shared" si="8"/>
        <v>#REF!</v>
      </c>
      <c r="G25" s="24" t="e">
        <f t="shared" si="8"/>
        <v>#REF!</v>
      </c>
      <c r="H25" s="24" t="e">
        <f t="shared" si="8"/>
        <v>#REF!</v>
      </c>
      <c r="I25" s="24" t="e">
        <f t="shared" si="8"/>
        <v>#REF!</v>
      </c>
      <c r="J25" s="24" t="e">
        <f t="shared" si="8"/>
        <v>#REF!</v>
      </c>
      <c r="K25" s="24" t="e">
        <f t="shared" si="8"/>
        <v>#REF!</v>
      </c>
      <c r="L25" s="24" t="e">
        <f t="shared" si="8"/>
        <v>#REF!</v>
      </c>
      <c r="M25" s="24" t="e">
        <f t="shared" si="8"/>
        <v>#REF!</v>
      </c>
      <c r="N25" s="24" t="e">
        <f t="shared" si="8"/>
        <v>#REF!</v>
      </c>
    </row>
    <row r="26" spans="1:14" x14ac:dyDescent="0.25">
      <c r="A26" s="32" t="str">
        <f>A12</f>
        <v>Diskontomäär</v>
      </c>
      <c r="B26" s="30" t="e">
        <f>B12</f>
        <v>#REF!</v>
      </c>
    </row>
    <row r="27" spans="1:14" x14ac:dyDescent="0.25">
      <c r="A27" s="33" t="s">
        <v>33</v>
      </c>
      <c r="B27" s="34" t="e">
        <f>NPV(B26,D25:N25)+C25</f>
        <v>#REF!</v>
      </c>
      <c r="C27" s="49" t="e">
        <f>IF(B27&lt;0,"ebamõistlik isegi toetuse saamisel","toetuse saamisel on mõistlik ellu viia")</f>
        <v>#REF!</v>
      </c>
    </row>
    <row r="28" spans="1:14" x14ac:dyDescent="0.25">
      <c r="A28" s="33" t="s">
        <v>34</v>
      </c>
      <c r="B28" s="35" t="e">
        <f>IRR(C25:N25)</f>
        <v>#VALUE!</v>
      </c>
      <c r="C28" s="49" t="e">
        <f>IF(B28&lt;B26,"sisemine tasuvusmäär on liiga madal","toetuse saamisel projekt mõistlik ellu viia ")</f>
        <v>#VALUE!</v>
      </c>
    </row>
  </sheetData>
  <mergeCells count="3">
    <mergeCell ref="A3:I3"/>
    <mergeCell ref="A5:B5"/>
    <mergeCell ref="A17:B17"/>
  </mergeCells>
  <pageMargins left="0.7" right="0.7" top="0.75" bottom="0.75" header="0.3" footer="0.3"/>
  <pageSetup paperSize="9" orientation="portrait" horizontalDpi="300" verticalDpi="300" r:id="rId1"/>
  <headerFooter>
    <oddHeader>&amp;L&amp;"Aptos"&amp;12&amp;K000000 Siseteave&amp;1#_x000D_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68ECD-9FFC-4029-A98B-11D703FD0FE9}">
  <dimension ref="A1:K51"/>
  <sheetViews>
    <sheetView topLeftCell="B1" zoomScale="115" zoomScaleNormal="115" workbookViewId="0">
      <selection activeCell="M21" sqref="M21"/>
    </sheetView>
  </sheetViews>
  <sheetFormatPr defaultColWidth="8.5703125" defaultRowHeight="12.75" x14ac:dyDescent="0.2"/>
  <cols>
    <col min="1" max="1" width="8.5703125" style="2"/>
    <col min="2" max="2" width="31" style="2" customWidth="1"/>
    <col min="3" max="3" width="13.28515625" style="2" customWidth="1"/>
    <col min="4" max="4" width="11.28515625" style="2" customWidth="1"/>
    <col min="5" max="5" width="10" style="2" bestFit="1" customWidth="1"/>
    <col min="6" max="6" width="8.5703125" style="2"/>
    <col min="7" max="7" width="3.28515625" style="2" customWidth="1"/>
    <col min="8" max="8" width="46.85546875" style="2" customWidth="1"/>
    <col min="9" max="9" width="9.5703125" style="2" bestFit="1" customWidth="1"/>
    <col min="10" max="10" width="15" style="2" customWidth="1"/>
    <col min="11" max="16384" width="8.5703125" style="2"/>
  </cols>
  <sheetData>
    <row r="1" spans="1:11" ht="23.25" x14ac:dyDescent="0.35">
      <c r="A1" s="65" t="s">
        <v>35</v>
      </c>
    </row>
    <row r="2" spans="1:11" ht="15" x14ac:dyDescent="0.25">
      <c r="A2"/>
    </row>
    <row r="3" spans="1:11" ht="38.25" x14ac:dyDescent="0.2">
      <c r="B3" s="68" t="s">
        <v>36</v>
      </c>
      <c r="C3" s="4" t="s">
        <v>37</v>
      </c>
      <c r="D3" s="4" t="s">
        <v>38</v>
      </c>
      <c r="E3" s="5"/>
      <c r="F3" s="6"/>
      <c r="G3" s="7"/>
      <c r="H3" s="70" t="s">
        <v>39</v>
      </c>
      <c r="I3" s="8"/>
      <c r="J3" s="9"/>
      <c r="K3" s="17"/>
    </row>
    <row r="4" spans="1:11" ht="14.25" x14ac:dyDescent="0.25">
      <c r="B4" s="10" t="s">
        <v>40</v>
      </c>
      <c r="C4" s="59" t="e">
        <f>#REF!+#REF!</f>
        <v>#REF!</v>
      </c>
      <c r="D4" s="59" t="e">
        <f>AVERAGE(#REF!)+AVERAGE(#REF!)</f>
        <v>#REF!</v>
      </c>
      <c r="E4" s="3" t="s">
        <v>41</v>
      </c>
      <c r="F4" s="11"/>
      <c r="G4" s="12"/>
      <c r="H4" s="13" t="s">
        <v>42</v>
      </c>
      <c r="I4" s="27" t="e">
        <f>C6/C7</f>
        <v>#REF!</v>
      </c>
      <c r="J4" s="14" t="s">
        <v>43</v>
      </c>
    </row>
    <row r="5" spans="1:11" ht="26.25" x14ac:dyDescent="0.25">
      <c r="B5" s="10" t="s">
        <v>44</v>
      </c>
      <c r="C5" s="59" t="e">
        <f xml:space="preserve"> AVERAGE(#REF!,#REF!)</f>
        <v>#REF!</v>
      </c>
      <c r="D5" s="59" t="e">
        <f>AVERAGE(#REF!)</f>
        <v>#REF!</v>
      </c>
      <c r="E5" s="3" t="s">
        <v>45</v>
      </c>
      <c r="F5" s="11"/>
      <c r="G5" s="12"/>
      <c r="H5" s="13" t="s">
        <v>46</v>
      </c>
      <c r="I5" s="27" t="e">
        <f>D6/D7</f>
        <v>#REF!</v>
      </c>
      <c r="J5" s="14" t="s">
        <v>43</v>
      </c>
    </row>
    <row r="6" spans="1:11" ht="14.25" x14ac:dyDescent="0.25">
      <c r="B6" s="10" t="s">
        <v>47</v>
      </c>
      <c r="C6" s="60" t="e">
        <f>C4*C5</f>
        <v>#REF!</v>
      </c>
      <c r="D6" s="60" t="e">
        <f>D4*D5</f>
        <v>#REF!</v>
      </c>
      <c r="E6" s="3" t="s">
        <v>48</v>
      </c>
      <c r="F6" s="15" t="s">
        <v>49</v>
      </c>
      <c r="G6" s="7"/>
      <c r="H6" s="69" t="s">
        <v>50</v>
      </c>
      <c r="I6" s="94" t="e">
        <f>I5/I4-1</f>
        <v>#REF!</v>
      </c>
      <c r="J6" s="16"/>
    </row>
    <row r="7" spans="1:11" ht="40.5" customHeight="1" x14ac:dyDescent="0.2">
      <c r="A7" s="17"/>
      <c r="B7" s="10" t="s">
        <v>51</v>
      </c>
      <c r="C7" s="61" t="e">
        <f>C9*C10+C13*C14</f>
        <v>#REF!</v>
      </c>
      <c r="D7" s="61" t="e">
        <f>D9*D10+D13*D14</f>
        <v>#REF!</v>
      </c>
      <c r="E7" s="3" t="s">
        <v>48</v>
      </c>
      <c r="F7" s="15" t="s">
        <v>49</v>
      </c>
      <c r="G7" s="7"/>
      <c r="H7" s="130" t="s">
        <v>52</v>
      </c>
      <c r="I7" s="131"/>
      <c r="J7" s="132"/>
    </row>
    <row r="8" spans="1:11" x14ac:dyDescent="0.2">
      <c r="A8" s="17"/>
      <c r="B8" s="10"/>
      <c r="C8" s="3"/>
      <c r="D8" s="62"/>
      <c r="E8" s="3"/>
      <c r="F8" s="15"/>
      <c r="G8" s="7"/>
      <c r="H8" s="18"/>
      <c r="I8" s="18"/>
      <c r="J8" s="18"/>
    </row>
    <row r="9" spans="1:11" x14ac:dyDescent="0.2">
      <c r="A9" s="17"/>
      <c r="B9" s="10" t="s">
        <v>53</v>
      </c>
      <c r="C9" s="59" t="e">
        <f>#REF!</f>
        <v>#REF!</v>
      </c>
      <c r="D9" s="59" t="e">
        <f>AVERAGE(#REF!)</f>
        <v>#REF!</v>
      </c>
      <c r="E9" s="3" t="s">
        <v>41</v>
      </c>
      <c r="F9" s="19"/>
      <c r="G9" s="7"/>
      <c r="H9" s="70" t="s">
        <v>54</v>
      </c>
      <c r="I9" s="20"/>
      <c r="J9" s="21"/>
    </row>
    <row r="10" spans="1:11" x14ac:dyDescent="0.2">
      <c r="A10" s="17"/>
      <c r="B10" s="10" t="s">
        <v>55</v>
      </c>
      <c r="C10" s="63" t="e">
        <f>#REF!</f>
        <v>#REF!</v>
      </c>
      <c r="D10" s="64" t="e">
        <f>AVERAGE(#REF!)</f>
        <v>#REF!</v>
      </c>
      <c r="E10" s="3" t="s">
        <v>45</v>
      </c>
      <c r="F10" s="19"/>
      <c r="G10" s="7"/>
      <c r="H10" s="13" t="s">
        <v>56</v>
      </c>
      <c r="I10" s="22" t="e">
        <f>C9*C10+C13*C14</f>
        <v>#REF!</v>
      </c>
      <c r="J10" s="14" t="s">
        <v>57</v>
      </c>
    </row>
    <row r="11" spans="1:11" x14ac:dyDescent="0.2">
      <c r="B11" s="10" t="s">
        <v>58</v>
      </c>
      <c r="C11" s="61" t="e">
        <f>C9*C10</f>
        <v>#REF!</v>
      </c>
      <c r="D11" s="61" t="e">
        <f>D9*D10</f>
        <v>#REF!</v>
      </c>
      <c r="E11" s="3" t="s">
        <v>48</v>
      </c>
      <c r="F11" s="15" t="s">
        <v>49</v>
      </c>
      <c r="G11" s="12"/>
      <c r="H11" s="13" t="s">
        <v>59</v>
      </c>
      <c r="I11" s="22" t="e">
        <f>D9*C10+D13*C14</f>
        <v>#REF!</v>
      </c>
      <c r="J11" s="14" t="s">
        <v>57</v>
      </c>
    </row>
    <row r="12" spans="1:11" x14ac:dyDescent="0.2">
      <c r="B12" s="10"/>
      <c r="C12" s="3"/>
      <c r="D12" s="62"/>
      <c r="E12" s="3"/>
      <c r="F12" s="15"/>
      <c r="G12" s="12"/>
      <c r="H12" s="13" t="s">
        <v>60</v>
      </c>
      <c r="I12" s="22" t="e">
        <f>C4</f>
        <v>#REF!</v>
      </c>
      <c r="J12" s="14" t="s">
        <v>61</v>
      </c>
    </row>
    <row r="13" spans="1:11" x14ac:dyDescent="0.2">
      <c r="B13" s="10" t="s">
        <v>62</v>
      </c>
      <c r="C13" s="59" t="e">
        <f>#REF!+#REF!</f>
        <v>#REF!</v>
      </c>
      <c r="D13" s="59" t="e">
        <f>AVERAGE(#REF!)+AVERAGE(#REF!)</f>
        <v>#REF!</v>
      </c>
      <c r="E13" s="3" t="s">
        <v>63</v>
      </c>
      <c r="F13" s="19"/>
      <c r="G13" s="7"/>
      <c r="H13" s="13" t="s">
        <v>64</v>
      </c>
      <c r="I13" s="22" t="e">
        <f>D4</f>
        <v>#REF!</v>
      </c>
      <c r="J13" s="14" t="s">
        <v>61</v>
      </c>
    </row>
    <row r="14" spans="1:11" x14ac:dyDescent="0.2">
      <c r="B14" s="10" t="s">
        <v>65</v>
      </c>
      <c r="C14" s="59" t="e">
        <f>AVERAGE(#REF!,#REF!)</f>
        <v>#REF!</v>
      </c>
      <c r="D14" s="59" t="e">
        <f>AVERAGE(AVERAGE(#REF!),AVERAGE(#REF!))</f>
        <v>#REF!</v>
      </c>
      <c r="E14" s="3" t="s">
        <v>66</v>
      </c>
      <c r="F14" s="19"/>
      <c r="G14" s="7"/>
      <c r="H14" s="69" t="s">
        <v>67</v>
      </c>
      <c r="I14" s="95" t="e">
        <f>(1-(I11*I12)/(I13*I10))</f>
        <v>#REF!</v>
      </c>
      <c r="J14" s="23"/>
    </row>
    <row r="15" spans="1:11" ht="31.5" customHeight="1" x14ac:dyDescent="0.2">
      <c r="B15" s="90" t="s">
        <v>68</v>
      </c>
      <c r="C15" s="91" t="e">
        <f>C13*C14</f>
        <v>#REF!</v>
      </c>
      <c r="D15" s="91" t="e">
        <f>D13*D14</f>
        <v>#REF!</v>
      </c>
      <c r="E15" s="92" t="s">
        <v>48</v>
      </c>
      <c r="F15" s="93" t="s">
        <v>49</v>
      </c>
      <c r="G15" s="12"/>
      <c r="H15" s="130" t="s">
        <v>69</v>
      </c>
      <c r="I15" s="131"/>
      <c r="J15" s="132"/>
    </row>
    <row r="16" spans="1:11" x14ac:dyDescent="0.2">
      <c r="B16" s="10"/>
      <c r="C16" s="3"/>
      <c r="D16" s="3"/>
      <c r="E16" s="3"/>
      <c r="F16" s="15"/>
      <c r="G16" s="12"/>
      <c r="H16" s="18"/>
      <c r="I16" s="18"/>
      <c r="J16" s="18"/>
    </row>
    <row r="17" spans="1:11" ht="15" x14ac:dyDescent="0.2">
      <c r="B17" s="100" t="s">
        <v>70</v>
      </c>
      <c r="C17" s="97"/>
      <c r="D17" s="97"/>
      <c r="E17" s="92"/>
      <c r="F17" s="19"/>
      <c r="G17" s="7"/>
      <c r="H17" s="70" t="s">
        <v>71</v>
      </c>
      <c r="I17" s="20"/>
      <c r="J17" s="21"/>
      <c r="K17" s="17"/>
    </row>
    <row r="18" spans="1:11" x14ac:dyDescent="0.2">
      <c r="B18" s="90"/>
      <c r="C18" s="97"/>
      <c r="D18" s="97"/>
      <c r="E18" s="92"/>
      <c r="F18" s="19"/>
      <c r="G18" s="7"/>
      <c r="H18" s="13" t="s">
        <v>56</v>
      </c>
      <c r="I18" s="22" t="e">
        <f>C9*C10+C13*C14</f>
        <v>#REF!</v>
      </c>
      <c r="J18" s="14" t="s">
        <v>57</v>
      </c>
    </row>
    <row r="19" spans="1:11" ht="12.75" customHeight="1" x14ac:dyDescent="0.2">
      <c r="B19" s="90"/>
      <c r="C19" s="91"/>
      <c r="D19" s="91"/>
      <c r="E19" s="92"/>
      <c r="F19" s="93"/>
      <c r="G19" s="7"/>
      <c r="H19" s="13" t="s">
        <v>59</v>
      </c>
      <c r="I19" s="22" t="e">
        <f>D9*C10+D13*C14</f>
        <v>#REF!</v>
      </c>
      <c r="J19" s="14" t="s">
        <v>57</v>
      </c>
    </row>
    <row r="20" spans="1:11" ht="12.75" customHeight="1" x14ac:dyDescent="0.2">
      <c r="B20" s="99"/>
      <c r="C20" s="98"/>
      <c r="D20" s="98"/>
      <c r="E20" s="98"/>
      <c r="F20" s="14"/>
      <c r="G20" s="7"/>
      <c r="H20" s="13" t="s">
        <v>60</v>
      </c>
      <c r="I20" s="22" t="e">
        <f>C4</f>
        <v>#REF!</v>
      </c>
      <c r="J20" s="14" t="s">
        <v>61</v>
      </c>
    </row>
    <row r="21" spans="1:11" ht="28.9" customHeight="1" x14ac:dyDescent="0.2">
      <c r="B21" s="90"/>
      <c r="C21" s="97"/>
      <c r="D21" s="97"/>
      <c r="E21" s="92"/>
      <c r="F21" s="19"/>
      <c r="G21" s="7"/>
      <c r="H21" s="13"/>
      <c r="I21" s="22"/>
      <c r="J21" s="14"/>
    </row>
    <row r="22" spans="1:11" ht="44.25" customHeight="1" x14ac:dyDescent="0.2">
      <c r="B22" s="90"/>
      <c r="C22" s="97"/>
      <c r="D22" s="97"/>
      <c r="E22" s="92"/>
      <c r="F22" s="19"/>
      <c r="G22" s="7"/>
      <c r="H22" s="13" t="s">
        <v>64</v>
      </c>
      <c r="I22" s="22" t="e">
        <f>D4</f>
        <v>#REF!</v>
      </c>
      <c r="J22" s="14" t="s">
        <v>61</v>
      </c>
    </row>
    <row r="23" spans="1:11" ht="15" customHeight="1" x14ac:dyDescent="0.2">
      <c r="B23" s="90"/>
      <c r="C23" s="91"/>
      <c r="D23" s="91"/>
      <c r="E23" s="92"/>
      <c r="F23" s="93"/>
      <c r="G23" s="7"/>
      <c r="H23" s="69" t="s">
        <v>72</v>
      </c>
      <c r="I23" s="96" t="e">
        <f>(I18/I20-I19/I22)*I22</f>
        <v>#REF!</v>
      </c>
      <c r="J23" s="23" t="s">
        <v>73</v>
      </c>
    </row>
    <row r="24" spans="1:11" x14ac:dyDescent="0.2">
      <c r="B24" s="99"/>
      <c r="C24" s="98"/>
      <c r="D24" s="98"/>
      <c r="E24" s="98"/>
      <c r="F24" s="14"/>
      <c r="H24" s="130"/>
      <c r="I24" s="131"/>
      <c r="J24" s="132"/>
    </row>
    <row r="25" spans="1:11" ht="31.15" customHeight="1" x14ac:dyDescent="0.25">
      <c r="A25" s="51"/>
      <c r="B25" s="90"/>
      <c r="C25" s="97"/>
      <c r="D25" s="97"/>
      <c r="E25" s="92"/>
      <c r="F25" s="19"/>
      <c r="H25" s="53"/>
      <c r="I25" s="53"/>
      <c r="J25" s="53"/>
    </row>
    <row r="26" spans="1:11" x14ac:dyDescent="0.2">
      <c r="B26" s="90"/>
      <c r="C26" s="97"/>
      <c r="D26" s="97"/>
      <c r="E26" s="92"/>
      <c r="F26" s="19"/>
      <c r="H26" s="70" t="s">
        <v>74</v>
      </c>
      <c r="I26" s="8"/>
      <c r="J26" s="21"/>
      <c r="K26" s="52"/>
    </row>
    <row r="27" spans="1:11" ht="27.4" customHeight="1" x14ac:dyDescent="0.2">
      <c r="B27" s="90"/>
      <c r="C27" s="91"/>
      <c r="D27" s="91"/>
      <c r="E27" s="92"/>
      <c r="F27" s="93"/>
      <c r="H27" s="71" t="s">
        <v>75</v>
      </c>
      <c r="I27" s="22" t="e">
        <f>I23</f>
        <v>#REF!</v>
      </c>
      <c r="J27" s="14" t="s">
        <v>73</v>
      </c>
    </row>
    <row r="28" spans="1:11" x14ac:dyDescent="0.2">
      <c r="B28" s="99"/>
      <c r="C28" s="98"/>
      <c r="D28" s="98"/>
      <c r="E28" s="98"/>
      <c r="F28" s="14"/>
      <c r="H28" s="13" t="s">
        <v>76</v>
      </c>
      <c r="I28" s="57">
        <v>10</v>
      </c>
      <c r="J28" s="14" t="s">
        <v>77</v>
      </c>
    </row>
    <row r="29" spans="1:11" x14ac:dyDescent="0.2">
      <c r="B29" s="90"/>
      <c r="C29" s="97"/>
      <c r="D29" s="97"/>
      <c r="E29" s="92"/>
      <c r="F29" s="19"/>
      <c r="H29" s="13" t="s">
        <v>78</v>
      </c>
      <c r="I29" s="58">
        <f>'1. Projekti finantsanalüüs'!E22</f>
        <v>0</v>
      </c>
      <c r="J29" s="14" t="s">
        <v>57</v>
      </c>
      <c r="K29" s="17"/>
    </row>
    <row r="30" spans="1:11" x14ac:dyDescent="0.2">
      <c r="B30" s="90"/>
      <c r="C30" s="97"/>
      <c r="D30" s="97"/>
      <c r="E30" s="92"/>
      <c r="F30" s="19"/>
      <c r="H30" s="69" t="s">
        <v>79</v>
      </c>
      <c r="I30" s="72" t="e">
        <f>(I27*I28)/I29</f>
        <v>#REF!</v>
      </c>
      <c r="J30" s="73"/>
    </row>
    <row r="31" spans="1:11" ht="39" customHeight="1" x14ac:dyDescent="0.2">
      <c r="B31" s="90"/>
      <c r="C31" s="91"/>
      <c r="D31" s="91"/>
      <c r="E31" s="92"/>
      <c r="F31" s="93"/>
      <c r="H31" s="130" t="s">
        <v>80</v>
      </c>
      <c r="I31" s="131"/>
      <c r="J31" s="132"/>
    </row>
    <row r="32" spans="1:11" x14ac:dyDescent="0.2">
      <c r="B32" s="99"/>
      <c r="C32" s="98"/>
      <c r="D32" s="98"/>
      <c r="E32" s="98"/>
      <c r="F32" s="14"/>
    </row>
    <row r="33" spans="2:11" x14ac:dyDescent="0.2">
      <c r="B33" s="90"/>
      <c r="C33" s="97"/>
      <c r="D33" s="97"/>
      <c r="E33" s="92"/>
      <c r="F33" s="19"/>
      <c r="H33" s="74" t="s">
        <v>81</v>
      </c>
      <c r="I33" s="54"/>
      <c r="J33" s="55"/>
    </row>
    <row r="34" spans="2:11" ht="27" x14ac:dyDescent="0.2">
      <c r="B34" s="90"/>
      <c r="C34" s="97"/>
      <c r="D34" s="97"/>
      <c r="E34" s="92"/>
      <c r="F34" s="19"/>
      <c r="H34" s="76" t="s">
        <v>82</v>
      </c>
      <c r="I34" s="56" t="e">
        <f>#REF!</f>
        <v>#REF!</v>
      </c>
      <c r="J34" s="75" t="s">
        <v>83</v>
      </c>
    </row>
    <row r="35" spans="2:11" x14ac:dyDescent="0.2">
      <c r="B35" s="90"/>
      <c r="C35" s="91"/>
      <c r="D35" s="91"/>
      <c r="E35" s="92"/>
      <c r="F35" s="93"/>
      <c r="H35" s="130"/>
      <c r="I35" s="131"/>
      <c r="J35" s="132"/>
    </row>
    <row r="36" spans="2:11" x14ac:dyDescent="0.2">
      <c r="B36" s="99"/>
      <c r="C36" s="98"/>
      <c r="D36" s="98"/>
      <c r="E36" s="98"/>
      <c r="F36" s="14"/>
    </row>
    <row r="37" spans="2:11" x14ac:dyDescent="0.2">
      <c r="B37" s="90"/>
      <c r="C37" s="97"/>
      <c r="D37" s="97"/>
      <c r="E37" s="92"/>
      <c r="F37" s="19"/>
      <c r="H37" s="74" t="s">
        <v>84</v>
      </c>
      <c r="I37" s="20"/>
      <c r="J37" s="21"/>
      <c r="K37" s="17"/>
    </row>
    <row r="38" spans="2:11" x14ac:dyDescent="0.2">
      <c r="B38" s="90"/>
      <c r="C38" s="97"/>
      <c r="D38" s="97"/>
      <c r="E38" s="92"/>
      <c r="F38" s="19"/>
      <c r="H38" s="13" t="s">
        <v>60</v>
      </c>
      <c r="I38" s="22" t="e">
        <f>C4</f>
        <v>#REF!</v>
      </c>
      <c r="J38" s="14" t="s">
        <v>61</v>
      </c>
    </row>
    <row r="39" spans="2:11" x14ac:dyDescent="0.2">
      <c r="B39" s="90"/>
      <c r="C39" s="91"/>
      <c r="D39" s="91"/>
      <c r="E39" s="92"/>
      <c r="F39" s="93"/>
      <c r="H39" s="13" t="s">
        <v>64</v>
      </c>
      <c r="I39" s="22" t="e">
        <f>D4</f>
        <v>#REF!</v>
      </c>
      <c r="J39" s="14" t="s">
        <v>61</v>
      </c>
    </row>
    <row r="40" spans="2:11" x14ac:dyDescent="0.2">
      <c r="B40" s="99"/>
      <c r="C40" s="98"/>
      <c r="D40" s="98"/>
      <c r="E40" s="98"/>
      <c r="F40" s="14"/>
      <c r="H40" s="13" t="s">
        <v>85</v>
      </c>
      <c r="I40" s="22" t="e">
        <f>SUM(C9)</f>
        <v>#REF!</v>
      </c>
      <c r="J40" s="14" t="s">
        <v>61</v>
      </c>
    </row>
    <row r="41" spans="2:11" x14ac:dyDescent="0.2">
      <c r="B41" s="90"/>
      <c r="C41" s="97"/>
      <c r="D41" s="97"/>
      <c r="E41" s="92"/>
      <c r="F41" s="19"/>
      <c r="H41" s="13" t="s">
        <v>86</v>
      </c>
      <c r="I41" s="22" t="e">
        <f>SUM(D9)</f>
        <v>#REF!</v>
      </c>
      <c r="J41" s="14" t="s">
        <v>61</v>
      </c>
    </row>
    <row r="42" spans="2:11" x14ac:dyDescent="0.2">
      <c r="B42" s="90"/>
      <c r="C42" s="97"/>
      <c r="D42" s="97"/>
      <c r="E42" s="92"/>
      <c r="F42" s="19"/>
      <c r="H42" s="69" t="s">
        <v>87</v>
      </c>
      <c r="I42" s="95" t="e">
        <f>(I39*I40/I38)-I41</f>
        <v>#REF!</v>
      </c>
      <c r="J42" s="14" t="s">
        <v>61</v>
      </c>
    </row>
    <row r="43" spans="2:11" x14ac:dyDescent="0.2">
      <c r="B43" s="90"/>
      <c r="C43" s="91"/>
      <c r="D43" s="91"/>
      <c r="E43" s="92"/>
      <c r="F43" s="93"/>
      <c r="H43" s="130"/>
      <c r="I43" s="131"/>
      <c r="J43" s="132"/>
    </row>
    <row r="44" spans="2:11" x14ac:dyDescent="0.2">
      <c r="B44" s="99"/>
      <c r="C44" s="98"/>
      <c r="D44" s="98"/>
      <c r="E44" s="98"/>
      <c r="F44" s="14"/>
    </row>
    <row r="45" spans="2:11" x14ac:dyDescent="0.2">
      <c r="B45" s="99"/>
      <c r="C45" s="98"/>
      <c r="D45" s="98"/>
      <c r="E45" s="98"/>
      <c r="F45" s="14"/>
      <c r="H45" s="74" t="s">
        <v>88</v>
      </c>
      <c r="I45" s="20"/>
      <c r="J45" s="21"/>
      <c r="K45" s="17"/>
    </row>
    <row r="46" spans="2:11" x14ac:dyDescent="0.2">
      <c r="B46" s="99"/>
      <c r="C46" s="98"/>
      <c r="D46" s="98"/>
      <c r="E46" s="98"/>
      <c r="F46" s="14"/>
      <c r="H46" s="13" t="s">
        <v>60</v>
      </c>
      <c r="I46" s="22" t="e">
        <f>C4</f>
        <v>#REF!</v>
      </c>
      <c r="J46" s="14" t="s">
        <v>61</v>
      </c>
    </row>
    <row r="47" spans="2:11" x14ac:dyDescent="0.2">
      <c r="B47" s="10"/>
      <c r="C47" s="3"/>
      <c r="D47" s="62"/>
      <c r="E47" s="3"/>
      <c r="F47" s="15"/>
      <c r="H47" s="13" t="s">
        <v>64</v>
      </c>
      <c r="I47" s="22" t="e">
        <f>D4</f>
        <v>#REF!</v>
      </c>
      <c r="J47" s="14" t="s">
        <v>61</v>
      </c>
    </row>
    <row r="48" spans="2:11" x14ac:dyDescent="0.2">
      <c r="B48" s="13"/>
      <c r="C48" s="3"/>
      <c r="D48" s="61"/>
      <c r="E48" s="3"/>
      <c r="F48" s="15"/>
      <c r="H48" s="13" t="s">
        <v>89</v>
      </c>
      <c r="I48" s="22" t="e">
        <f>SUM(C13)</f>
        <v>#REF!</v>
      </c>
      <c r="J48" s="14" t="s">
        <v>90</v>
      </c>
    </row>
    <row r="49" spans="2:10" x14ac:dyDescent="0.2">
      <c r="B49" s="13"/>
      <c r="C49" s="3"/>
      <c r="D49" s="3"/>
      <c r="E49" s="3"/>
      <c r="F49" s="15"/>
      <c r="H49" s="13" t="s">
        <v>91</v>
      </c>
      <c r="I49" s="22" t="e">
        <f>SUM(D13)</f>
        <v>#REF!</v>
      </c>
      <c r="J49" s="14" t="s">
        <v>90</v>
      </c>
    </row>
    <row r="50" spans="2:10" x14ac:dyDescent="0.2">
      <c r="B50" s="10"/>
      <c r="C50" s="101"/>
      <c r="D50" s="101"/>
      <c r="E50" s="101"/>
      <c r="F50" s="11"/>
      <c r="H50" s="69" t="s">
        <v>92</v>
      </c>
      <c r="I50" s="95" t="e">
        <f>(I47*I48/I46)-I49</f>
        <v>#REF!</v>
      </c>
      <c r="J50" s="14" t="s">
        <v>90</v>
      </c>
    </row>
    <row r="51" spans="2:10" ht="26.65" customHeight="1" x14ac:dyDescent="0.2">
      <c r="B51" s="102"/>
      <c r="C51" s="103"/>
      <c r="D51" s="103"/>
      <c r="E51" s="103"/>
      <c r="F51" s="104"/>
      <c r="H51" s="130"/>
      <c r="I51" s="131"/>
      <c r="J51" s="132"/>
    </row>
  </sheetData>
  <mergeCells count="7">
    <mergeCell ref="H51:J51"/>
    <mergeCell ref="H7:J7"/>
    <mergeCell ref="H15:J15"/>
    <mergeCell ref="H24:J24"/>
    <mergeCell ref="H31:J31"/>
    <mergeCell ref="H35:J35"/>
    <mergeCell ref="H43:J43"/>
  </mergeCells>
  <conditionalFormatting sqref="A1:XFD16 B17:F19 A17:A23 G17:XFD23 B21:F23 A24:XFD1048576">
    <cfRule type="containsErrors" dxfId="0" priority="1">
      <formula>ISERROR(A1)</formula>
    </cfRule>
  </conditionalFormatting>
  <pageMargins left="0.7" right="0.7" top="0.75" bottom="0.75" header="0.3" footer="0.3"/>
  <pageSetup paperSize="9" orientation="portrait" verticalDpi="300" r:id="rId1"/>
  <headerFooter>
    <oddHeader>&amp;L&amp;"Aptos"&amp;12&amp;K000000 Siseteave&amp;1#_x000D_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c58773-3c6b-4dce-8eda-1bb86cbff339">
      <Terms xmlns="http://schemas.microsoft.com/office/infopath/2007/PartnerControls"/>
    </lcf76f155ced4ddcb4097134ff3c332f>
    <TaxCatchAll xmlns="63193a6d-1b37-4b90-bf38-f04d5bb235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B5C957F63E6943AA556E4D937DF227" ma:contentTypeVersion="14" ma:contentTypeDescription="Create a new document." ma:contentTypeScope="" ma:versionID="d6a9f66a31d7b9033c7286e7820789f9">
  <xsd:schema xmlns:xsd="http://www.w3.org/2001/XMLSchema" xmlns:xs="http://www.w3.org/2001/XMLSchema" xmlns:p="http://schemas.microsoft.com/office/2006/metadata/properties" xmlns:ns2="9dc58773-3c6b-4dce-8eda-1bb86cbff339" xmlns:ns3="63193a6d-1b37-4b90-bf38-f04d5bb23507" targetNamespace="http://schemas.microsoft.com/office/2006/metadata/properties" ma:root="true" ma:fieldsID="257720305f9b17e30f2550c77f28aa5a" ns2:_="" ns3:_="">
    <xsd:import namespace="9dc58773-3c6b-4dce-8eda-1bb86cbff339"/>
    <xsd:import namespace="63193a6d-1b37-4b90-bf38-f04d5bb235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58773-3c6b-4dce-8eda-1bb86cbff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d588d4a-b2bc-4017-885f-18809151c651"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193a6d-1b37-4b90-bf38-f04d5bb2350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f05d53d-4709-4bdb-9afb-553950e2314c}" ma:internalName="TaxCatchAll" ma:showField="CatchAllData" ma:web="63193a6d-1b37-4b90-bf38-f04d5bb235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A957B1-F313-4884-8634-B9808DA1450A}">
  <ds:schemaRefs>
    <ds:schemaRef ds:uri="http://www.w3.org/XML/1998/namespace"/>
    <ds:schemaRef ds:uri="http://schemas.microsoft.com/office/2006/documentManagement/types"/>
    <ds:schemaRef ds:uri="http://schemas.openxmlformats.org/package/2006/metadata/core-properties"/>
    <ds:schemaRef ds:uri="http://purl.org/dc/terms/"/>
    <ds:schemaRef ds:uri="http://purl.org/dc/elements/1.1/"/>
    <ds:schemaRef ds:uri="http://purl.org/dc/dcmitype/"/>
    <ds:schemaRef ds:uri="http://schemas.microsoft.com/office/infopath/2007/PartnerControls"/>
    <ds:schemaRef ds:uri="63193a6d-1b37-4b90-bf38-f04d5bb23507"/>
    <ds:schemaRef ds:uri="9dc58773-3c6b-4dce-8eda-1bb86cbff339"/>
    <ds:schemaRef ds:uri="http://schemas.microsoft.com/office/2006/metadata/properties"/>
  </ds:schemaRefs>
</ds:datastoreItem>
</file>

<file path=customXml/itemProps2.xml><?xml version="1.0" encoding="utf-8"?>
<ds:datastoreItem xmlns:ds="http://schemas.openxmlformats.org/officeDocument/2006/customXml" ds:itemID="{5EC6AE3B-F586-4A54-8201-D5689D8DF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58773-3c6b-4dce-8eda-1bb86cbff339"/>
    <ds:schemaRef ds:uri="63193a6d-1b37-4b90-bf38-f04d5bb235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603A27-F00C-4FC8-AD68-0494D97986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Projekti finantsanalüüs</vt:lpstr>
      <vt:lpstr>4. Projekti tundlikkuse analüüs</vt:lpstr>
      <vt:lpstr>Näitajaid RT vallast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2026-10-14T12:28:39Z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0x01010031B5C957F63E6943AA556E4D937DF227</vt:lpwstr>
  </property>
  <property fmtid="{D5CDD505-2E9C-101B-9397-08002B2CF9AE}" pid="3" name="MediaServiceImageTags">
    <vt:lpwstr/>
  </property>
  <property fmtid="{D5CDD505-2E9C-101B-9397-08002B2CF9AE}" pid="4" name="MSIP_Label_ab24e005-dcc7-4df9-b0b6-c395524c43d1_Enabled">
    <vt:lpwstr>true</vt:lpwstr>
  </property>
  <property fmtid="{D5CDD505-2E9C-101B-9397-08002B2CF9AE}" pid="5" name="MSIP_Label_ab24e005-dcc7-4df9-b0b6-c395524c43d1_SetDate">
    <vt:lpwstr>2026-10-14T08:56:11Z</vt:lpwstr>
  </property>
  <property fmtid="{D5CDD505-2E9C-101B-9397-08002B2CF9AE}" pid="6" name="MSIP_Label_ab24e005-dcc7-4df9-b0b6-c395524c43d1_Method">
    <vt:lpwstr>Standard</vt:lpwstr>
  </property>
  <property fmtid="{D5CDD505-2E9C-101B-9397-08002B2CF9AE}" pid="7" name="MSIP_Label_ab24e005-dcc7-4df9-b0b6-c395524c43d1_Name">
    <vt:lpwstr>Internal</vt:lpwstr>
  </property>
  <property fmtid="{D5CDD505-2E9C-101B-9397-08002B2CF9AE}" pid="8" name="MSIP_Label_ab24e005-dcc7-4df9-b0b6-c395524c43d1_SiteId">
    <vt:lpwstr>648b02ca-659e-49aa-8a03-d46f906d969f</vt:lpwstr>
  </property>
  <property fmtid="{D5CDD505-2E9C-101B-9397-08002B2CF9AE}" pid="9" name="MSIP_Label_ab24e005-dcc7-4df9-b0b6-c395524c43d1_ActionId">
    <vt:lpwstr>5557b9b9-9870-4943-9270-c24e37ef50fa</vt:lpwstr>
  </property>
  <property fmtid="{D5CDD505-2E9C-101B-9397-08002B2CF9AE}" pid="10" name="MSIP_Label_ab24e005-dcc7-4df9-b0b6-c395524c43d1_ContentBits">
    <vt:lpwstr>1</vt:lpwstr>
  </property>
  <property fmtid="{D5CDD505-2E9C-101B-9397-08002B2CF9AE}" pid="11" name="MSIP_Label_ab24e005-dcc7-4df9-b0b6-c395524c43d1_Tag">
    <vt:lpwstr>10, 3, 0, 1</vt:lpwstr>
  </property>
</Properties>
</file>