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https://kik1-my.sharepoint.com/personal/kati_raudsaar_kik_ee/Documents/Desktop/Kodukas/"/>
    </mc:Choice>
  </mc:AlternateContent>
  <xr:revisionPtr revIDLastSave="0" documentId="8_{A4450CF6-AA6B-4730-8D90-66B61699EABF}" xr6:coauthVersionLast="47" xr6:coauthVersionMax="47" xr10:uidLastSave="{00000000-0000-0000-0000-000000000000}"/>
  <workbookProtection workbookAlgorithmName="SHA-512" workbookHashValue="66HhnS2rXsQC0A0rdaoG5hdRa9VYxgdmGVZ6A5+Cbt5AG3oiJvl7VxTvAsCtz1WNZ69tHZBvvJh5GBnrfW86ew==" workbookSaltValue="EJFVvnDqPdnBKdP+mc81sg==" workbookSpinCount="100000" lockStructure="1"/>
  <bookViews>
    <workbookView xWindow="-108" yWindow="-108" windowWidth="23256" windowHeight="12576" xr2:uid="{00000000-000D-0000-FFFF-FFFF00000000}"/>
  </bookViews>
  <sheets>
    <sheet name="MA aruanne - detailne" sheetId="9" r:id="rId1"/>
    <sheet name="MA aruanne - koond" sheetId="40" state="hidden" r:id="rId2"/>
  </sheets>
  <definedNames>
    <definedName name="_xlnm.Print_Area" localSheetId="0">'MA aruanne - detailne'!$C$3:$K$21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 i="9" l="1"/>
  <c r="G47" i="9"/>
  <c r="H47" i="9"/>
  <c r="I47" i="9"/>
  <c r="J47" i="9"/>
  <c r="K47" i="9"/>
  <c r="L47" i="9"/>
  <c r="F42" i="9"/>
  <c r="G42" i="9"/>
  <c r="H42" i="9"/>
  <c r="I42" i="9"/>
  <c r="J42" i="9"/>
  <c r="K42" i="9"/>
  <c r="L42" i="9"/>
  <c r="G31" i="9" l="1"/>
  <c r="G24" i="9"/>
  <c r="D66" i="9"/>
  <c r="D59" i="9" l="1"/>
  <c r="D58" i="9"/>
  <c r="D60" i="9" l="1"/>
  <c r="E60" i="9" s="1"/>
  <c r="D3" i="40" l="1"/>
  <c r="E3" i="40"/>
  <c r="F5" i="9" l="1"/>
  <c r="F4" i="9" s="1"/>
  <c r="G5" i="9" l="1"/>
  <c r="H5" i="9"/>
  <c r="I5" i="9"/>
  <c r="J5" i="9"/>
  <c r="K5" i="9"/>
  <c r="L5" i="9"/>
  <c r="F25" i="9"/>
  <c r="E5" i="9"/>
  <c r="E4" i="9" s="1"/>
  <c r="D5" i="9"/>
  <c r="D4" i="9" s="1"/>
  <c r="F14" i="9"/>
  <c r="F30" i="9" s="1"/>
  <c r="F28" i="40"/>
  <c r="G28" i="40"/>
  <c r="H28" i="40"/>
  <c r="I28" i="40"/>
  <c r="K14" i="9"/>
  <c r="K30" i="9" s="1"/>
  <c r="K35" i="9" s="1"/>
  <c r="D2" i="40"/>
  <c r="E2" i="40" s="1"/>
  <c r="E33" i="40" s="1"/>
  <c r="D37" i="40"/>
  <c r="E37" i="40"/>
  <c r="D35" i="40"/>
  <c r="E31" i="40"/>
  <c r="D31" i="40"/>
  <c r="J28" i="40"/>
  <c r="K28" i="40"/>
  <c r="K29" i="40"/>
  <c r="L28" i="40"/>
  <c r="F29" i="40"/>
  <c r="G29" i="40"/>
  <c r="H29" i="40"/>
  <c r="H14" i="9"/>
  <c r="H18" i="40" s="1"/>
  <c r="I29" i="40"/>
  <c r="I27" i="40" s="1"/>
  <c r="I30" i="40" s="1"/>
  <c r="I14" i="9"/>
  <c r="I18" i="40" s="1"/>
  <c r="J29" i="40"/>
  <c r="L29" i="40"/>
  <c r="B23" i="40"/>
  <c r="E8" i="40"/>
  <c r="E7" i="40" s="1"/>
  <c r="D8" i="40"/>
  <c r="D7" i="40" s="1"/>
  <c r="D41" i="40"/>
  <c r="L14" i="9"/>
  <c r="L18" i="40" s="1"/>
  <c r="E14" i="9"/>
  <c r="E18" i="40" s="1"/>
  <c r="E3" i="9"/>
  <c r="J14" i="9"/>
  <c r="J18" i="40" s="1"/>
  <c r="D14" i="9"/>
  <c r="D18" i="40" s="1"/>
  <c r="G14" i="9"/>
  <c r="G18" i="40" s="1"/>
  <c r="E41" i="40"/>
  <c r="D16" i="40"/>
  <c r="D20" i="40" s="1"/>
  <c r="D25" i="40" s="1"/>
  <c r="D42" i="40" s="1"/>
  <c r="D39" i="40"/>
  <c r="D43" i="40"/>
  <c r="E27" i="40"/>
  <c r="E30" i="40" s="1"/>
  <c r="E43" i="40"/>
  <c r="D27" i="40"/>
  <c r="D30" i="40" s="1"/>
  <c r="E39" i="40"/>
  <c r="E35" i="40"/>
  <c r="F1" i="9" l="1"/>
  <c r="E23" i="9"/>
  <c r="D33" i="40"/>
  <c r="F27" i="40"/>
  <c r="F30" i="40" s="1"/>
  <c r="G25" i="9"/>
  <c r="G4" i="9"/>
  <c r="G17" i="40" s="1"/>
  <c r="G19" i="40" s="1"/>
  <c r="G46" i="40" s="1"/>
  <c r="I25" i="9"/>
  <c r="I27" i="9" s="1"/>
  <c r="I4" i="9"/>
  <c r="K25" i="9"/>
  <c r="K27" i="9" s="1"/>
  <c r="K37" i="9" s="1"/>
  <c r="K4" i="9"/>
  <c r="J25" i="9"/>
  <c r="J27" i="9" s="1"/>
  <c r="J4" i="9"/>
  <c r="L25" i="9"/>
  <c r="L27" i="9" s="1"/>
  <c r="L4" i="9"/>
  <c r="L17" i="40" s="1"/>
  <c r="L19" i="40" s="1"/>
  <c r="H25" i="9"/>
  <c r="H27" i="9" s="1"/>
  <c r="H4" i="9"/>
  <c r="J27" i="40"/>
  <c r="J30" i="40" s="1"/>
  <c r="H30" i="9"/>
  <c r="H35" i="9" s="1"/>
  <c r="H27" i="40"/>
  <c r="H30" i="40" s="1"/>
  <c r="J30" i="9"/>
  <c r="J35" i="9" s="1"/>
  <c r="F18" i="40"/>
  <c r="F22" i="40" s="1"/>
  <c r="F43" i="40"/>
  <c r="J43" i="40"/>
  <c r="F31" i="40"/>
  <c r="G31" i="40" s="1"/>
  <c r="H31" i="40" s="1"/>
  <c r="I31" i="40" s="1"/>
  <c r="J31" i="40" s="1"/>
  <c r="K31" i="40" s="1"/>
  <c r="L31" i="40" s="1"/>
  <c r="F3" i="9"/>
  <c r="F41" i="9" s="1"/>
  <c r="G1" i="9"/>
  <c r="G30" i="9"/>
  <c r="G35" i="9" s="1"/>
  <c r="G27" i="40"/>
  <c r="G30" i="40" s="1"/>
  <c r="E16" i="40"/>
  <c r="E20" i="40" s="1"/>
  <c r="E25" i="40" s="1"/>
  <c r="E42" i="40" s="1"/>
  <c r="L30" i="9"/>
  <c r="L35" i="9" s="1"/>
  <c r="H43" i="40"/>
  <c r="E14" i="40"/>
  <c r="I30" i="9"/>
  <c r="I35" i="9" s="1"/>
  <c r="H22" i="40"/>
  <c r="I22" i="40"/>
  <c r="F19" i="9"/>
  <c r="E22" i="40"/>
  <c r="K18" i="40"/>
  <c r="L22" i="40" s="1"/>
  <c r="E17" i="40"/>
  <c r="E19" i="40" s="1"/>
  <c r="E46" i="40" s="1"/>
  <c r="E19" i="9"/>
  <c r="G27" i="9"/>
  <c r="F17" i="40"/>
  <c r="I43" i="40"/>
  <c r="F35" i="9"/>
  <c r="G43" i="40"/>
  <c r="K43" i="40"/>
  <c r="K27" i="40"/>
  <c r="K30" i="40" s="1"/>
  <c r="L27" i="40"/>
  <c r="L30" i="40" s="1"/>
  <c r="L43" i="40"/>
  <c r="J22" i="40"/>
  <c r="D19" i="9"/>
  <c r="D17" i="40"/>
  <c r="D14" i="40"/>
  <c r="J37" i="9" l="1"/>
  <c r="I37" i="9"/>
  <c r="L37" i="9"/>
  <c r="G21" i="40"/>
  <c r="G22" i="40"/>
  <c r="L46" i="40"/>
  <c r="L19" i="9"/>
  <c r="K22" i="40"/>
  <c r="G37" i="9"/>
  <c r="G3" i="9"/>
  <c r="G41" i="9" s="1"/>
  <c r="H1" i="9"/>
  <c r="F23" i="9"/>
  <c r="F16" i="40"/>
  <c r="F20" i="40" s="1"/>
  <c r="F25" i="40" s="1"/>
  <c r="F42" i="40" s="1"/>
  <c r="K17" i="40"/>
  <c r="K19" i="9"/>
  <c r="G19" i="9"/>
  <c r="E44" i="40"/>
  <c r="F21" i="40"/>
  <c r="H37" i="9"/>
  <c r="F19" i="40"/>
  <c r="F23" i="40" s="1"/>
  <c r="L44" i="40"/>
  <c r="H17" i="40"/>
  <c r="H19" i="9"/>
  <c r="I17" i="40"/>
  <c r="I19" i="9"/>
  <c r="G44" i="40"/>
  <c r="J17" i="40"/>
  <c r="J19" i="9"/>
  <c r="D19" i="40"/>
  <c r="D46" i="40" s="1"/>
  <c r="E21" i="40"/>
  <c r="F46" i="40" l="1"/>
  <c r="F27" i="9"/>
  <c r="F37" i="9" s="1"/>
  <c r="F38" i="9" s="1"/>
  <c r="G38" i="9" s="1"/>
  <c r="H38" i="9" s="1"/>
  <c r="I38" i="9" s="1"/>
  <c r="J38" i="9" s="1"/>
  <c r="K38" i="9" s="1"/>
  <c r="L38" i="9" s="1"/>
  <c r="I1" i="9"/>
  <c r="H3" i="9"/>
  <c r="H41" i="9" s="1"/>
  <c r="G23" i="9"/>
  <c r="G16" i="40"/>
  <c r="G20" i="40" s="1"/>
  <c r="G25" i="40" s="1"/>
  <c r="G42" i="40" s="1"/>
  <c r="L21" i="40"/>
  <c r="K19" i="40"/>
  <c r="H19" i="40"/>
  <c r="H46" i="40" s="1"/>
  <c r="H21" i="40"/>
  <c r="F44" i="40"/>
  <c r="G23" i="40"/>
  <c r="J19" i="40"/>
  <c r="K21" i="40"/>
  <c r="J21" i="40"/>
  <c r="I19" i="40"/>
  <c r="I46" i="40" s="1"/>
  <c r="I21" i="40"/>
  <c r="E23" i="40"/>
  <c r="D44" i="40"/>
  <c r="J1" i="9" l="1"/>
  <c r="I3" i="9"/>
  <c r="I41" i="9" s="1"/>
  <c r="H23" i="9"/>
  <c r="H16" i="40"/>
  <c r="H20" i="40" s="1"/>
  <c r="H25" i="40" s="1"/>
  <c r="H42" i="40" s="1"/>
  <c r="K46" i="40"/>
  <c r="L23" i="40"/>
  <c r="K44" i="40"/>
  <c r="H23" i="40"/>
  <c r="H44" i="40"/>
  <c r="J44" i="40"/>
  <c r="K23" i="40"/>
  <c r="J23" i="40"/>
  <c r="I44" i="40"/>
  <c r="I23" i="40"/>
  <c r="J46" i="40"/>
  <c r="I23" i="9" l="1"/>
  <c r="I16" i="40"/>
  <c r="I20" i="40" s="1"/>
  <c r="I25" i="40" s="1"/>
  <c r="I42" i="40" s="1"/>
  <c r="J3" i="9"/>
  <c r="J41" i="9" s="1"/>
  <c r="K1" i="9"/>
  <c r="J23" i="9" l="1"/>
  <c r="J16" i="40"/>
  <c r="J20" i="40" s="1"/>
  <c r="J25" i="40" s="1"/>
  <c r="J42" i="40" s="1"/>
  <c r="K3" i="9"/>
  <c r="K41" i="9" s="1"/>
  <c r="L1" i="9"/>
  <c r="L3" i="9" s="1"/>
  <c r="L41" i="9" s="1"/>
  <c r="K23" i="9" l="1"/>
  <c r="K16" i="40"/>
  <c r="K20" i="40" s="1"/>
  <c r="K25" i="40" s="1"/>
  <c r="K42" i="40" s="1"/>
  <c r="L23" i="9"/>
  <c r="L16" i="40"/>
  <c r="L20" i="40" s="1"/>
  <c r="L25" i="40" s="1"/>
  <c r="L42"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Tauno Tanilas</author>
    <author>Kadri Loide</author>
    <author>Maarika Kõrm</author>
  </authors>
  <commentList>
    <comment ref="C2" authorId="0" shapeId="0" xr:uid="{00000000-0006-0000-0000-000001000000}">
      <text>
        <r>
          <rPr>
            <b/>
            <sz val="9"/>
            <color indexed="81"/>
            <rFont val="Tahoma"/>
            <family val="2"/>
            <charset val="186"/>
          </rPr>
          <t>Taotleja nimi</t>
        </r>
        <r>
          <rPr>
            <sz val="9"/>
            <color indexed="81"/>
            <rFont val="Tahoma"/>
            <family val="2"/>
            <charset val="186"/>
          </rPr>
          <t xml:space="preserve">
</t>
        </r>
      </text>
    </comment>
    <comment ref="C3" authorId="0" shapeId="0" xr:uid="{00000000-0006-0000-0000-000002000000}">
      <text>
        <r>
          <rPr>
            <sz val="9"/>
            <color indexed="81"/>
            <rFont val="Tahoma"/>
            <family val="2"/>
            <charset val="186"/>
          </rPr>
          <t>Perioodi 2017-2018 andmed sisestada vastavalt lõppenud maj.aasta aruandele. Kulud näidata plussmärgiga.</t>
        </r>
      </text>
    </comment>
    <comment ref="C4" authorId="1" shapeId="0" xr:uid="{00000000-0006-0000-0000-000003000000}">
      <text>
        <r>
          <rPr>
            <sz val="9"/>
            <color indexed="81"/>
            <rFont val="Tahoma"/>
            <family val="2"/>
            <charset val="186"/>
          </rPr>
          <t>siin näidata ainult rahalised tegevustulud ilma varade ümberhindluseta</t>
        </r>
      </text>
    </comment>
    <comment ref="C8" authorId="1" shapeId="0" xr:uid="{00000000-0006-0000-0000-000004000000}">
      <text>
        <r>
          <rPr>
            <sz val="9"/>
            <color indexed="81"/>
            <rFont val="Tahoma"/>
            <family val="2"/>
            <charset val="186"/>
          </rPr>
          <t xml:space="preserve">lisada põhitegevusega seotud tulud eraldi ridadele(näiteks loomade müük, heina müük)
</t>
        </r>
      </text>
    </comment>
    <comment ref="C12" authorId="2" shapeId="0" xr:uid="{00000000-0006-0000-0000-000005000000}">
      <text>
        <r>
          <rPr>
            <sz val="9"/>
            <color indexed="81"/>
            <rFont val="Tahoma"/>
            <family val="2"/>
            <charset val="186"/>
          </rPr>
          <t xml:space="preserve">Muud ebaregulaarselt tekkivad tulud, sh kasum
materiaalse põhivara müügist; saadud trahvid ja
viivised 
</t>
        </r>
      </text>
    </comment>
    <comment ref="C13" authorId="1" shapeId="0" xr:uid="{00000000-0006-0000-0000-000006000000}">
      <text>
        <r>
          <rPr>
            <sz val="9"/>
            <color indexed="81"/>
            <rFont val="Tahoma"/>
            <family val="2"/>
            <charset val="186"/>
          </rPr>
          <t xml:space="preserve">Siin näidata ainult laekunud ja eraldatud toetusi tegevuskuludeks, mida olete saanud ÜF ja KIK kaasfinantseeringuna. </t>
        </r>
        <r>
          <rPr>
            <u/>
            <sz val="9"/>
            <color indexed="81"/>
            <rFont val="Tahoma"/>
            <family val="2"/>
            <charset val="186"/>
          </rPr>
          <t>Põhivara investeeringute toetusi siin ei näidata.</t>
        </r>
        <r>
          <rPr>
            <sz val="9"/>
            <color indexed="81"/>
            <rFont val="Tahoma"/>
            <family val="2"/>
            <charset val="186"/>
          </rPr>
          <t xml:space="preserve">
</t>
        </r>
      </text>
    </comment>
    <comment ref="C14" authorId="1" shapeId="0" xr:uid="{00000000-0006-0000-0000-000007000000}">
      <text>
        <r>
          <rPr>
            <sz val="9"/>
            <color indexed="81"/>
            <rFont val="Tahoma"/>
            <family val="2"/>
            <charset val="186"/>
          </rPr>
          <t xml:space="preserve">Siin näidata ainult rahalised tegevuskulud ilma kulumi ja varade ümberhindluseta
</t>
        </r>
      </text>
    </comment>
    <comment ref="C26" authorId="1" shapeId="0" xr:uid="{00000000-0006-0000-0000-000008000000}">
      <text>
        <r>
          <rPr>
            <sz val="9"/>
            <color indexed="81"/>
            <rFont val="Tahoma"/>
            <family val="2"/>
            <charset val="186"/>
          </rPr>
          <t xml:space="preserve">muud laekumised täpsusta
</t>
        </r>
      </text>
    </comment>
    <comment ref="C32" authorId="1" shapeId="0" xr:uid="{00000000-0006-0000-0000-000009000000}">
      <text>
        <r>
          <rPr>
            <sz val="9"/>
            <color indexed="81"/>
            <rFont val="Tahoma"/>
            <family val="2"/>
            <charset val="186"/>
          </rPr>
          <t xml:space="preserve">muud väljaminekud täpsusta
</t>
        </r>
      </text>
    </comment>
    <comment ref="E38" authorId="1" shapeId="0" xr:uid="{00000000-0006-0000-0000-00000A000000}">
      <text>
        <r>
          <rPr>
            <sz val="9"/>
            <color indexed="81"/>
            <rFont val="Tahoma"/>
            <family val="2"/>
            <charset val="186"/>
          </rPr>
          <t xml:space="preserve">sisesta vaba käibekapital s
eisuga 31.12.2018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Tauno Tanilas</author>
  </authors>
  <commentList>
    <comment ref="C2" authorId="0" shapeId="0" xr:uid="{00000000-0006-0000-0200-000001000000}">
      <text>
        <r>
          <rPr>
            <b/>
            <sz val="9"/>
            <color indexed="81"/>
            <rFont val="Tahoma"/>
            <family val="2"/>
            <charset val="186"/>
          </rPr>
          <t>Benchmark</t>
        </r>
        <r>
          <rPr>
            <sz val="9"/>
            <color indexed="81"/>
            <rFont val="Tahoma"/>
            <family val="2"/>
            <charset val="186"/>
          </rPr>
          <t xml:space="preserve">
</t>
        </r>
      </text>
    </comment>
    <comment ref="B35" authorId="0" shapeId="0" xr:uid="{00000000-0006-0000-0200-000002000000}">
      <text>
        <r>
          <rPr>
            <sz val="9"/>
            <color indexed="81"/>
            <rFont val="Tahoma"/>
            <family val="2"/>
            <charset val="186"/>
          </rPr>
          <t xml:space="preserve">Selle suhtarvu abil saab hinnata ettevõtte maksevõimet momendi seisul. Maksevõime üldine tase näitab olemasolevate käibevarade võimet katta praegusi lühiajalisi kohustusi. Teisisõnu - saab hinnata, kui mitme euro ulatuses on olemas käibevara ühe euro lühiajaliste kohustuste tasumiseks.
</t>
        </r>
        <r>
          <rPr>
            <b/>
            <sz val="9"/>
            <color indexed="81"/>
            <rFont val="Tahoma"/>
            <family val="2"/>
            <charset val="186"/>
          </rPr>
          <t>Positiivne trend: Mida suurem, seda parem.</t>
        </r>
      </text>
    </comment>
    <comment ref="B37" authorId="0" shapeId="0" xr:uid="{00000000-0006-0000-0200-000003000000}">
      <text>
        <r>
          <rPr>
            <sz val="9"/>
            <color indexed="81"/>
            <rFont val="Tahoma"/>
            <family val="2"/>
            <charset val="186"/>
          </rPr>
          <t>Selle suhtarvu abil hinnatakse ettevõtte võimet vajadusel väga kiiresti raha genereerida likviidsematest varadest. Arvutatakse ettevõtte võimet katta oma lühiajalisi kohustusi kreeditoride ees, ilma varudejäägita. Nii saab hinnata kui mitme euro ulatuses on olemas kõrge likviidusega käibevara iga lühiajalise võlakohustuse euro kohta.</t>
        </r>
      </text>
    </comment>
    <comment ref="B39" authorId="0" shapeId="0" xr:uid="{00000000-0006-0000-0200-000004000000}">
      <text>
        <r>
          <rPr>
            <sz val="9"/>
            <color indexed="81"/>
            <rFont val="Tahoma"/>
            <family val="2"/>
            <charset val="186"/>
          </rPr>
          <t xml:space="preserve">Puhaskäibekapital ei ole küll suhtarv vaid rahaline suurus, aga likviiduse kohta saab hinnangu anda alles siis, kui on analüüsitud käibekapitali juhtimist, vaadates seoseseid firma varade ja kohustuste komponentide vahel. Käibekapitali eesmärgiks on luua tingimused ja eeldused ettevõtte jooksvaks tegevuseks. Puhaskäibekapital iseloomustab investeeringuid käibekapitali. Puhta käibekapitali suurus võimaldab hinnata likviidsete varade reservi, mis on kasutatav rahaliste sissetulekute ja väljaminekute tasakaalustamiseks kriisi korral, samuti ka võimalike kahjumite katmiseks, mis võivad tekkida väiksema likviidsusastmega käibevarade konverteerimisel rahaks.
</t>
        </r>
        <r>
          <rPr>
            <b/>
            <sz val="9"/>
            <color indexed="81"/>
            <rFont val="Tahoma"/>
            <family val="2"/>
            <charset val="186"/>
          </rPr>
          <t>Positiivne trend: Vara ületab kohustusi üha enam.</t>
        </r>
      </text>
    </comment>
    <comment ref="B41" authorId="0" shapeId="0" xr:uid="{00000000-0006-0000-0200-000005000000}">
      <text>
        <r>
          <rPr>
            <sz val="9"/>
            <color indexed="81"/>
            <rFont val="Tahoma"/>
            <family val="2"/>
            <charset val="186"/>
          </rPr>
          <t>Näitab, milline on võõrkapitali osakaal kogu kapitali struktuuris.</t>
        </r>
        <r>
          <rPr>
            <b/>
            <sz val="9"/>
            <color indexed="81"/>
            <rFont val="Tahoma"/>
            <family val="2"/>
            <charset val="186"/>
          </rPr>
          <t xml:space="preserve">
Positiivne trend: mida väiksem, seda parem.</t>
        </r>
      </text>
    </comment>
    <comment ref="B43" authorId="0" shapeId="0" xr:uid="{00000000-0006-0000-0200-000006000000}">
      <text>
        <r>
          <rPr>
            <sz val="9"/>
            <color indexed="81"/>
            <rFont val="Tahoma"/>
            <family val="2"/>
            <charset val="186"/>
          </rPr>
          <t xml:space="preserve">Lühiajaline võlateenindus.
Näitab kas ja kui palju ületab ettevõtte majandustegevuse rahavoog (EBITDA) jooksva aasta laenude põhiosa- ja intressimakseid.
</t>
        </r>
        <r>
          <rPr>
            <b/>
            <sz val="9"/>
            <color indexed="81"/>
            <rFont val="Tahoma"/>
            <family val="2"/>
            <charset val="186"/>
          </rPr>
          <t>Positiivne trend: Mida suurem, seda parem.</t>
        </r>
      </text>
    </comment>
    <comment ref="B44" authorId="0" shapeId="0" xr:uid="{00000000-0006-0000-0200-000007000000}">
      <text>
        <r>
          <rPr>
            <sz val="9"/>
            <color indexed="81"/>
            <rFont val="Tahoma"/>
            <family val="2"/>
            <charset val="186"/>
          </rPr>
          <t xml:space="preserve">Pikaajaline võlateenindus.
Näitab mitme aasta jooksul suudab ettevõte oma majandustegevuse rahavooga (EBITDA) võlakohustused tagasi maksta.
</t>
        </r>
        <r>
          <rPr>
            <b/>
            <sz val="9"/>
            <color indexed="81"/>
            <rFont val="Tahoma"/>
            <family val="2"/>
            <charset val="186"/>
          </rPr>
          <t>Positiivne trend: Mida väiksem, seda parem.</t>
        </r>
      </text>
    </comment>
    <comment ref="B46" authorId="0" shapeId="0" xr:uid="{00000000-0006-0000-0200-000008000000}">
      <text>
        <r>
          <rPr>
            <sz val="9"/>
            <color indexed="81"/>
            <rFont val="Tahoma"/>
            <family val="2"/>
            <charset val="186"/>
          </rPr>
          <t xml:space="preserve">Sama tööstusharu ettevõtete hea võrdlusnäitaja.
</t>
        </r>
        <r>
          <rPr>
            <b/>
            <sz val="9"/>
            <color indexed="81"/>
            <rFont val="Tahoma"/>
            <family val="2"/>
            <charset val="186"/>
          </rPr>
          <t>Positiivne trend: Mida kõrgem %, seda paremini kontrollib oma kulutusi, võrreldes teistega.</t>
        </r>
      </text>
    </comment>
  </commentList>
</comments>
</file>

<file path=xl/sharedStrings.xml><?xml version="1.0" encoding="utf-8"?>
<sst xmlns="http://schemas.openxmlformats.org/spreadsheetml/2006/main" count="107" uniqueCount="99">
  <si>
    <t>Omakapital</t>
  </si>
  <si>
    <t>Käibevara</t>
  </si>
  <si>
    <t>Põhivara</t>
  </si>
  <si>
    <t>Lühiajaline kohustus</t>
  </si>
  <si>
    <t>Käibevarad / lühiajalised kohustused</t>
  </si>
  <si>
    <t>EBITDA / (laenude ja kapitalirendi tagasimaksed + tasutud intressid)</t>
  </si>
  <si>
    <t>Tegevuskulud</t>
  </si>
  <si>
    <t>Tööjõukulud</t>
  </si>
  <si>
    <t>Pikaajaline kohustus</t>
  </si>
  <si>
    <t>Võlateenindus</t>
  </si>
  <si>
    <t>EBITDA marginaal</t>
  </si>
  <si>
    <t>Käibekapital</t>
  </si>
  <si>
    <t>Kohustused</t>
  </si>
  <si>
    <t>KASUMIARUANNE (EUR)</t>
  </si>
  <si>
    <t>Kõrge likviidsusega varad (käibevara-varud) / lühiajalised kohustused</t>
  </si>
  <si>
    <t>Käibevara - lühiajalised kohustused</t>
  </si>
  <si>
    <t>BM</t>
  </si>
  <si>
    <t>Likviidsus (lühiajalise võlgnevuse kattekordaja)</t>
  </si>
  <si>
    <t>Muud äritulud</t>
  </si>
  <si>
    <t>Kiirmaksevõime (likviidsuskordaja)</t>
  </si>
  <si>
    <t>AKTIVA (varad)</t>
  </si>
  <si>
    <t>PASSIVA (kohustused ja omakapital)</t>
  </si>
  <si>
    <t>Kaubad, toore, materjal ja teenused</t>
  </si>
  <si>
    <t>Mitmesugused tegevuskulud</t>
  </si>
  <si>
    <t>Võlakordaja</t>
  </si>
  <si>
    <t>(Lühiajaline intressikandev võlakohustus + pikaajaline intressikandev võlakohustus) / varad</t>
  </si>
  <si>
    <t>FINANTSKORDAJAD</t>
  </si>
  <si>
    <t>pr</t>
  </si>
  <si>
    <t>Tegevustulu põhitegevusalade lõikes</t>
  </si>
  <si>
    <t>Tegevustulud</t>
  </si>
  <si>
    <t>TÄIENDAVAD KÜSIMUSED</t>
  </si>
  <si>
    <t>Põhiosamaksed</t>
  </si>
  <si>
    <t>Intressimaksed</t>
  </si>
  <si>
    <t>DSCR</t>
  </si>
  <si>
    <t>KASUMIARUANNE (muutus %)</t>
  </si>
  <si>
    <t>Laenujääk</t>
  </si>
  <si>
    <t>VÕLATEENINDUS (EUR)</t>
  </si>
  <si>
    <t>Võlateenindus kokku</t>
  </si>
  <si>
    <t>EBITDA / tegevustulud</t>
  </si>
  <si>
    <t>(Lühiajaline intressikandev võlakohustus + pikaajaline intressikandev võlakohustus) / EBITDA</t>
  </si>
  <si>
    <t>Muud ärikulud</t>
  </si>
  <si>
    <t>EBITDA (v.a. toetused põhivara soetamiseks)</t>
  </si>
  <si>
    <t>Kokku rahavoog</t>
  </si>
  <si>
    <t>Kumulatiivne rahavoog</t>
  </si>
  <si>
    <t>RAHAVOOD JA JÄTKUSUUTLIKKUS</t>
  </si>
  <si>
    <t>Laekumised</t>
  </si>
  <si>
    <t>Väljaminekud</t>
  </si>
  <si>
    <t xml:space="preserve"> sh lühiajaline laenukohustus</t>
  </si>
  <si>
    <t xml:space="preserve"> sh pikaajaline laenukohustus</t>
  </si>
  <si>
    <t>sh varud</t>
  </si>
  <si>
    <t>Bilansikontroll:peab=0</t>
  </si>
  <si>
    <t>Tegevustulud (va käesoleva projekti toetused)</t>
  </si>
  <si>
    <t>Kokku tegevuskulud (sh käesoleva projekti tegevuskulud)</t>
  </si>
  <si>
    <t>Saadud toetused tegevuskuludeks (ÜF ja KIK kaasfin)</t>
  </si>
  <si>
    <t>Kokku raha laekumised</t>
  </si>
  <si>
    <t>Kokku raha väljaminekud</t>
  </si>
  <si>
    <t>Käesoleva taotluse tarbeks saadud laen ja toetus</t>
  </si>
  <si>
    <t>Käesoleva projekti investeering põhivara soetuseks (toetus ja omaosalus)</t>
  </si>
  <si>
    <r>
      <t xml:space="preserve">BILANSS (EUR) </t>
    </r>
    <r>
      <rPr>
        <b/>
        <sz val="10"/>
        <color theme="1"/>
        <rFont val="Calibri"/>
        <family val="2"/>
        <charset val="186"/>
        <scheme val="minor"/>
      </rPr>
      <t>Täida tabel maj.aasta aruande põhjal</t>
    </r>
  </si>
  <si>
    <t>Laenu võtmine -sisesta käsitsi</t>
  </si>
  <si>
    <t>Olemasolevate ja planeeritavate laenude ja kapitalirendi põhiosa tagasimaksed</t>
  </si>
  <si>
    <t>Olemasolevate ja planeeritavate laenude ja kapitalirendi intressikulud</t>
  </si>
  <si>
    <t>Muud laekumised (muu laenude võtmine ja enda antud laenude tagasimaksed, jm)</t>
  </si>
  <si>
    <t>2. Kui järgnevate perioodide kulude muutus on üle 10%, siis põhjendada</t>
  </si>
  <si>
    <t>1. Kui järgnevate perioodide tulude muutus on üle 10%, siis põhjendada</t>
  </si>
  <si>
    <t>Muud väljaminekud (investeeringud põhivarasse, enda poolt laenude andmine, jm)</t>
  </si>
  <si>
    <t>Projekti kogumaksumus</t>
  </si>
  <si>
    <t>Projekti abikõlblik maksumus</t>
  </si>
  <si>
    <t>Projekti toetussumma (ÜF rahastus)</t>
  </si>
  <si>
    <t>Projekti omafinantseering abikõlblikust summast</t>
  </si>
  <si>
    <t>Omafinantseering projekti kogumaksumusest</t>
  </si>
  <si>
    <t>Omafinantseeringu jagunemine</t>
  </si>
  <si>
    <t>Taotleja omaosalus omavahenditest</t>
  </si>
  <si>
    <t>Taotleja omaosalus laenuna</t>
  </si>
  <si>
    <t>MTÜ poolt reaalselt tasutav omafinantseering</t>
  </si>
  <si>
    <t>Projekti mitteabikõlblikud kulud</t>
  </si>
  <si>
    <t>TEGEVUSTULUDE JA -KULUDE PROGNOOS (ainult rahalised) (EUR)</t>
  </si>
  <si>
    <t>FINANTSEERIMINE (EUR)                                                                                               (täita valged tühjad lahtrid)</t>
  </si>
  <si>
    <t xml:space="preserve">    sh liikmemaks</t>
  </si>
  <si>
    <t xml:space="preserve">   sh põllumajanduse otsetoetused (PRIA jm)</t>
  </si>
  <si>
    <t>TÄITA VALGED TÜHJAD LAHTRID</t>
  </si>
  <si>
    <t>TAOTLEJA NIMI:</t>
  </si>
  <si>
    <t>TEGEVUSKASUM (-KAHJUM) EBITDA</t>
  </si>
  <si>
    <t>TEGEVUSTULUD KOKKU</t>
  </si>
  <si>
    <t>TEGEVUSKULUD KOKKU</t>
  </si>
  <si>
    <t>Loomade tervishoiukulud</t>
  </si>
  <si>
    <t>Loomade sööt</t>
  </si>
  <si>
    <t>Loomalauda kasutamise rent</t>
  </si>
  <si>
    <t>Loomade lisasööt (mineraalid ja sool)</t>
  </si>
  <si>
    <t>Karjaaedade hooldus</t>
  </si>
  <si>
    <t>Alade niitmise ja niite koristamise kulud</t>
  </si>
  <si>
    <t>Maa rent</t>
  </si>
  <si>
    <t>Tellitud taastamistööd</t>
  </si>
  <si>
    <t xml:space="preserve">Loomadega seotud kulud </t>
  </si>
  <si>
    <t>Taristuga seotud kulud</t>
  </si>
  <si>
    <t xml:space="preserve">KIK KP (KIKAS) kaasrahastus (võimalik taotleda vaid taristu rekonstrueerimiseks ja rajamiseks) </t>
  </si>
  <si>
    <t>3. Kui esineb muid laekumisi või väljaminekuid, siis põhjendada (read 26 ja 32)</t>
  </si>
  <si>
    <t>Sisesta vastavalt majandusaasta aruandele</t>
  </si>
  <si>
    <t>OLEMASOLEVATE JA KÄESOLEVA PROJEKTIGA LISANDUVATE LOOMADE JA TARISTUGA SEOTUD KULUD  (täita valged tühjad lahtrid)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</si>
</sst>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charset val="186"/>
      <scheme val="minor"/>
    </font>
    <font>
      <b/>
      <sz val="9"/>
      <color indexed="81"/>
      <name val="Tahoma"/>
      <family val="2"/>
      <charset val="186"/>
    </font>
    <font>
      <sz val="9"/>
      <color indexed="81"/>
      <name val="Tahoma"/>
      <family val="2"/>
      <charset val="186"/>
    </font>
    <font>
      <b/>
      <sz val="10"/>
      <color theme="0"/>
      <name val="Calibri"/>
      <family val="2"/>
      <charset val="186"/>
      <scheme val="minor"/>
    </font>
    <font>
      <sz val="8"/>
      <color indexed="8"/>
      <name val="Calibri"/>
      <family val="2"/>
      <charset val="186"/>
      <scheme val="minor"/>
    </font>
    <font>
      <b/>
      <sz val="10"/>
      <color indexed="8"/>
      <name val="Calibri"/>
      <family val="2"/>
      <charset val="186"/>
      <scheme val="minor"/>
    </font>
    <font>
      <b/>
      <sz val="10"/>
      <name val="Calibri"/>
      <family val="2"/>
      <charset val="186"/>
      <scheme val="minor"/>
    </font>
    <font>
      <sz val="10"/>
      <color indexed="8"/>
      <name val="Calibri"/>
      <family val="2"/>
      <charset val="186"/>
      <scheme val="minor"/>
    </font>
    <font>
      <sz val="10"/>
      <name val="Calibri"/>
      <family val="2"/>
      <charset val="186"/>
      <scheme val="minor"/>
    </font>
    <font>
      <b/>
      <sz val="10"/>
      <color indexed="26"/>
      <name val="Calibri"/>
      <family val="2"/>
      <charset val="186"/>
      <scheme val="minor"/>
    </font>
    <font>
      <sz val="10"/>
      <color theme="1"/>
      <name val="Calibri"/>
      <family val="2"/>
      <charset val="186"/>
      <scheme val="minor"/>
    </font>
    <font>
      <i/>
      <sz val="10"/>
      <color indexed="8"/>
      <name val="Calibri"/>
      <family val="2"/>
      <charset val="186"/>
      <scheme val="minor"/>
    </font>
    <font>
      <b/>
      <sz val="10"/>
      <name val="Calibri"/>
      <family val="2"/>
      <scheme val="minor"/>
    </font>
    <font>
      <b/>
      <sz val="10"/>
      <color rgb="FFC00000"/>
      <name val="Calibri"/>
      <family val="2"/>
      <charset val="186"/>
      <scheme val="minor"/>
    </font>
    <font>
      <sz val="10"/>
      <name val="Calibri"/>
      <family val="2"/>
      <scheme val="minor"/>
    </font>
    <font>
      <b/>
      <sz val="10"/>
      <color theme="1"/>
      <name val="Calibri"/>
      <family val="2"/>
      <charset val="186"/>
      <scheme val="minor"/>
    </font>
    <font>
      <sz val="8"/>
      <color theme="1"/>
      <name val="Calibri"/>
      <family val="2"/>
      <charset val="186"/>
      <scheme val="minor"/>
    </font>
    <font>
      <sz val="8"/>
      <color theme="0"/>
      <name val="Calibri"/>
      <family val="2"/>
      <charset val="186"/>
      <scheme val="minor"/>
    </font>
    <font>
      <sz val="10"/>
      <color rgb="FFFF0000"/>
      <name val="Calibri"/>
      <family val="2"/>
      <charset val="186"/>
      <scheme val="minor"/>
    </font>
    <font>
      <u/>
      <sz val="9"/>
      <color indexed="81"/>
      <name val="Tahoma"/>
      <family val="2"/>
      <charset val="186"/>
    </font>
    <font>
      <b/>
      <sz val="10"/>
      <color rgb="FFFF0000"/>
      <name val="Calibri"/>
      <family val="2"/>
      <charset val="186"/>
      <scheme val="minor"/>
    </font>
    <font>
      <i/>
      <sz val="10"/>
      <color rgb="FFFF0000"/>
      <name val="Calibri"/>
      <family val="2"/>
      <charset val="186"/>
      <scheme val="minor"/>
    </font>
    <font>
      <i/>
      <sz val="10"/>
      <name val="Calibri"/>
      <family val="2"/>
      <charset val="186"/>
      <scheme val="minor"/>
    </font>
    <font>
      <sz val="10"/>
      <color theme="1"/>
      <name val="Calibri"/>
      <family val="2"/>
      <charset val="186"/>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EEECE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8"/>
      </right>
      <top style="thin">
        <color indexed="64"/>
      </top>
      <bottom style="thin">
        <color indexed="64"/>
      </bottom>
      <diagonal/>
    </border>
    <border>
      <left/>
      <right/>
      <top style="double">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8"/>
      </right>
      <top/>
      <bottom style="thin">
        <color indexed="64"/>
      </bottom>
      <diagonal/>
    </border>
    <border>
      <left style="thin">
        <color indexed="64"/>
      </left>
      <right style="thin">
        <color indexed="64"/>
      </right>
      <top/>
      <bottom/>
      <diagonal/>
    </border>
  </borders>
  <cellStyleXfs count="1">
    <xf numFmtId="0" fontId="0" fillId="0" borderId="0"/>
  </cellStyleXfs>
  <cellXfs count="158">
    <xf numFmtId="0" fontId="0" fillId="0" borderId="0" xfId="0"/>
    <xf numFmtId="0" fontId="3" fillId="6" borderId="1" xfId="0" applyFont="1" applyFill="1" applyBorder="1" applyAlignment="1">
      <alignment horizontal="left"/>
    </xf>
    <xf numFmtId="0" fontId="4" fillId="2" borderId="0" xfId="0" applyFont="1" applyFill="1" applyAlignment="1">
      <alignment horizontal="right"/>
    </xf>
    <xf numFmtId="0" fontId="4" fillId="0" borderId="0" xfId="0" applyFont="1" applyAlignment="1">
      <alignment horizontal="right"/>
    </xf>
    <xf numFmtId="0" fontId="7" fillId="0" borderId="0" xfId="0" applyFont="1"/>
    <xf numFmtId="0" fontId="6" fillId="2" borderId="0" xfId="0" applyFont="1" applyFill="1" applyBorder="1" applyAlignment="1">
      <alignment horizontal="left" vertical="center"/>
    </xf>
    <xf numFmtId="3" fontId="7" fillId="0" borderId="0" xfId="0" applyNumberFormat="1" applyFont="1"/>
    <xf numFmtId="0" fontId="8" fillId="2" borderId="0" xfId="0" applyFont="1" applyFill="1" applyBorder="1" applyAlignment="1">
      <alignment horizontal="left" vertical="center"/>
    </xf>
    <xf numFmtId="3" fontId="8" fillId="0" borderId="1" xfId="0" applyNumberFormat="1" applyFont="1" applyFill="1" applyBorder="1" applyAlignment="1" applyProtection="1">
      <alignment horizontal="right" vertical="center"/>
      <protection locked="0"/>
    </xf>
    <xf numFmtId="0" fontId="5" fillId="0" borderId="0" xfId="0" applyFont="1"/>
    <xf numFmtId="0" fontId="7" fillId="2" borderId="0" xfId="0" applyFont="1" applyFill="1" applyBorder="1"/>
    <xf numFmtId="0" fontId="9" fillId="2" borderId="0" xfId="0" applyFont="1" applyFill="1" applyBorder="1" applyAlignment="1">
      <alignment horizontal="left" vertical="center"/>
    </xf>
    <xf numFmtId="0" fontId="7" fillId="2" borderId="0" xfId="0" applyFont="1" applyFill="1"/>
    <xf numFmtId="3" fontId="11" fillId="0" borderId="0" xfId="0" applyNumberFormat="1" applyFont="1" applyFill="1"/>
    <xf numFmtId="3" fontId="8" fillId="4" borderId="1" xfId="0" applyNumberFormat="1" applyFont="1" applyFill="1" applyBorder="1" applyAlignment="1" applyProtection="1">
      <alignment horizontal="right" vertical="center"/>
    </xf>
    <xf numFmtId="3" fontId="10" fillId="4" borderId="1" xfId="0" applyNumberFormat="1" applyFont="1" applyFill="1" applyBorder="1" applyAlignment="1" applyProtection="1">
      <alignment horizontal="right" vertical="center"/>
    </xf>
    <xf numFmtId="0" fontId="8" fillId="4" borderId="1" xfId="0" applyFont="1" applyFill="1" applyBorder="1" applyAlignment="1">
      <alignment horizontal="left" vertical="center"/>
    </xf>
    <xf numFmtId="0" fontId="6" fillId="4" borderId="1" xfId="0" applyFont="1" applyFill="1" applyBorder="1" applyAlignment="1">
      <alignment horizontal="left" vertical="center"/>
    </xf>
    <xf numFmtId="3" fontId="6" fillId="4" borderId="3" xfId="0" applyNumberFormat="1" applyFont="1" applyFill="1" applyBorder="1" applyAlignment="1" applyProtection="1">
      <alignment horizontal="right" vertical="center"/>
    </xf>
    <xf numFmtId="0" fontId="6" fillId="3" borderId="0" xfId="0" applyFont="1" applyFill="1" applyBorder="1" applyProtection="1">
      <protection locked="0"/>
    </xf>
    <xf numFmtId="3" fontId="6" fillId="4" borderId="17" xfId="0" applyNumberFormat="1" applyFont="1" applyFill="1" applyBorder="1" applyAlignment="1" applyProtection="1">
      <alignment horizontal="right" vertical="center"/>
    </xf>
    <xf numFmtId="0" fontId="14" fillId="3" borderId="18" xfId="0" applyFont="1" applyFill="1" applyBorder="1" applyProtection="1">
      <protection locked="0"/>
    </xf>
    <xf numFmtId="0" fontId="13" fillId="5" borderId="16" xfId="0" applyFont="1" applyFill="1" applyBorder="1" applyAlignment="1">
      <alignment horizontal="left" vertical="center"/>
    </xf>
    <xf numFmtId="0" fontId="7" fillId="0" borderId="0" xfId="0" applyFont="1" applyBorder="1"/>
    <xf numFmtId="3" fontId="11" fillId="0" borderId="0" xfId="0" applyNumberFormat="1" applyFont="1" applyFill="1" applyBorder="1"/>
    <xf numFmtId="3" fontId="10" fillId="3" borderId="16" xfId="0" applyNumberFormat="1" applyFont="1" applyFill="1" applyBorder="1" applyAlignment="1">
      <alignment horizontal="right" vertical="center"/>
    </xf>
    <xf numFmtId="0" fontId="13" fillId="5" borderId="1" xfId="0" applyFont="1" applyFill="1" applyBorder="1" applyAlignment="1">
      <alignment horizontal="left" vertical="center"/>
    </xf>
    <xf numFmtId="3" fontId="15" fillId="3" borderId="1" xfId="0" applyNumberFormat="1" applyFont="1" applyFill="1" applyBorder="1" applyAlignment="1">
      <alignment horizontal="right" vertical="center"/>
    </xf>
    <xf numFmtId="0" fontId="6" fillId="4" borderId="1" xfId="0" applyFont="1" applyFill="1" applyBorder="1" applyAlignment="1">
      <alignment horizontal="right" vertical="center"/>
    </xf>
    <xf numFmtId="0" fontId="6" fillId="4" borderId="7" xfId="0" applyFont="1" applyFill="1" applyBorder="1" applyAlignment="1">
      <alignment horizontal="right" vertical="center"/>
    </xf>
    <xf numFmtId="3" fontId="7" fillId="0" borderId="1" xfId="0" applyNumberFormat="1" applyFont="1" applyFill="1" applyBorder="1" applyAlignment="1" applyProtection="1">
      <alignment vertical="center" wrapText="1"/>
    </xf>
    <xf numFmtId="3" fontId="5" fillId="0" borderId="1" xfId="0" applyNumberFormat="1" applyFont="1" applyFill="1" applyBorder="1" applyAlignment="1" applyProtection="1">
      <alignment vertical="center" wrapText="1"/>
    </xf>
    <xf numFmtId="164" fontId="7" fillId="0" borderId="1" xfId="0" applyNumberFormat="1" applyFont="1" applyFill="1" applyBorder="1" applyAlignment="1" applyProtection="1">
      <alignment vertical="center" wrapText="1"/>
    </xf>
    <xf numFmtId="164" fontId="5" fillId="0" borderId="1" xfId="0" applyNumberFormat="1" applyFont="1" applyFill="1" applyBorder="1" applyAlignment="1" applyProtection="1">
      <alignment vertical="center" wrapText="1"/>
    </xf>
    <xf numFmtId="3" fontId="7" fillId="0" borderId="2" xfId="0" applyNumberFormat="1" applyFont="1" applyFill="1" applyBorder="1" applyAlignment="1" applyProtection="1">
      <alignment horizontal="right" vertical="center" wrapText="1"/>
    </xf>
    <xf numFmtId="10" fontId="7" fillId="0" borderId="0" xfId="0" applyNumberFormat="1" applyFont="1" applyAlignment="1" applyProtection="1">
      <alignment vertical="center" wrapText="1"/>
    </xf>
    <xf numFmtId="0" fontId="7" fillId="0" borderId="0" xfId="0" applyFont="1" applyAlignment="1" applyProtection="1">
      <alignment vertical="center" wrapText="1"/>
    </xf>
    <xf numFmtId="0" fontId="7" fillId="0" borderId="0" xfId="0" applyFont="1" applyFill="1" applyAlignment="1" applyProtection="1">
      <alignment vertical="center" wrapText="1"/>
    </xf>
    <xf numFmtId="4" fontId="7" fillId="0" borderId="1" xfId="0" applyNumberFormat="1" applyFont="1" applyBorder="1" applyAlignment="1" applyProtection="1">
      <alignment horizontal="right" vertical="center" wrapText="1"/>
    </xf>
    <xf numFmtId="4" fontId="7" fillId="0" borderId="0" xfId="0" applyNumberFormat="1" applyFont="1" applyAlignment="1" applyProtection="1">
      <alignment horizontal="right" vertical="center" wrapText="1"/>
    </xf>
    <xf numFmtId="3" fontId="7" fillId="0" borderId="1" xfId="0" applyNumberFormat="1" applyFont="1" applyBorder="1" applyAlignment="1" applyProtection="1">
      <alignment vertical="center" wrapText="1"/>
    </xf>
    <xf numFmtId="164" fontId="7" fillId="0" borderId="7" xfId="0" applyNumberFormat="1" applyFont="1" applyBorder="1" applyAlignment="1" applyProtection="1">
      <alignment horizontal="righ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164" fontId="7" fillId="0" borderId="1" xfId="0" applyNumberFormat="1" applyFont="1" applyBorder="1" applyAlignment="1" applyProtection="1">
      <alignment horizontal="right" vertical="center" wrapText="1"/>
    </xf>
    <xf numFmtId="0" fontId="5" fillId="0" borderId="0" xfId="0" applyFont="1" applyFill="1" applyAlignment="1" applyProtection="1">
      <alignment vertical="center" wrapText="1"/>
    </xf>
    <xf numFmtId="0" fontId="7" fillId="0" borderId="1" xfId="0" applyFont="1" applyBorder="1" applyAlignment="1" applyProtection="1">
      <alignment vertical="center" wrapText="1"/>
    </xf>
    <xf numFmtId="4" fontId="7" fillId="0" borderId="1" xfId="0" applyNumberFormat="1" applyFont="1" applyBorder="1" applyAlignment="1" applyProtection="1">
      <alignment horizontal="left" vertical="center" wrapText="1"/>
    </xf>
    <xf numFmtId="0" fontId="7" fillId="0" borderId="7" xfId="0" applyFont="1" applyBorder="1" applyAlignment="1" applyProtection="1">
      <alignment vertical="center" wrapText="1"/>
    </xf>
    <xf numFmtId="4" fontId="7" fillId="0" borderId="0" xfId="0" applyNumberFormat="1" applyFont="1" applyAlignment="1" applyProtection="1">
      <alignment vertical="center" wrapText="1"/>
    </xf>
    <xf numFmtId="4" fontId="7" fillId="0" borderId="1" xfId="0" applyNumberFormat="1" applyFont="1" applyBorder="1" applyAlignment="1" applyProtection="1">
      <alignment vertical="center" wrapText="1"/>
    </xf>
    <xf numFmtId="164" fontId="7" fillId="0" borderId="7" xfId="0" applyNumberFormat="1" applyFont="1" applyBorder="1" applyAlignment="1" applyProtection="1">
      <alignment vertical="center" wrapText="1"/>
    </xf>
    <xf numFmtId="164" fontId="7" fillId="0" borderId="1" xfId="0" applyNumberFormat="1" applyFont="1" applyBorder="1" applyAlignment="1" applyProtection="1">
      <alignment vertical="center" wrapText="1"/>
    </xf>
    <xf numFmtId="3" fontId="7" fillId="3" borderId="1" xfId="0" applyNumberFormat="1" applyFont="1" applyFill="1" applyBorder="1" applyAlignment="1" applyProtection="1">
      <alignment vertical="center" wrapText="1"/>
    </xf>
    <xf numFmtId="0" fontId="8" fillId="3" borderId="1" xfId="0" applyFont="1" applyFill="1" applyBorder="1" applyAlignment="1">
      <alignment horizontal="right" vertical="center"/>
    </xf>
    <xf numFmtId="3" fontId="6" fillId="4" borderId="19" xfId="0" applyNumberFormat="1" applyFont="1" applyFill="1" applyBorder="1" applyAlignment="1" applyProtection="1">
      <alignment horizontal="right" vertical="center"/>
    </xf>
    <xf numFmtId="0" fontId="15" fillId="5" borderId="16" xfId="0" applyFont="1" applyFill="1" applyBorder="1" applyAlignment="1">
      <alignment horizontal="center" vertical="center"/>
    </xf>
    <xf numFmtId="0" fontId="15" fillId="5" borderId="16" xfId="0" applyFont="1" applyFill="1" applyBorder="1" applyAlignment="1">
      <alignment horizontal="left" vertical="center"/>
    </xf>
    <xf numFmtId="0" fontId="16" fillId="0" borderId="0" xfId="0" applyFont="1" applyAlignment="1" applyProtection="1">
      <alignment horizontal="right"/>
    </xf>
    <xf numFmtId="1" fontId="17" fillId="0" borderId="0" xfId="0" applyNumberFormat="1" applyFont="1" applyAlignment="1" applyProtection="1">
      <alignment horizontal="center"/>
    </xf>
    <xf numFmtId="0" fontId="17" fillId="0" borderId="0" xfId="0" applyFont="1" applyAlignment="1" applyProtection="1">
      <alignment horizontal="center"/>
    </xf>
    <xf numFmtId="3" fontId="6" fillId="4" borderId="1" xfId="0" applyNumberFormat="1" applyFont="1" applyFill="1" applyBorder="1" applyAlignment="1">
      <alignment horizontal="right" vertical="center"/>
    </xf>
    <xf numFmtId="3" fontId="8" fillId="3" borderId="1" xfId="0" applyNumberFormat="1" applyFont="1" applyFill="1" applyBorder="1" applyAlignment="1">
      <alignment horizontal="right" vertical="center"/>
    </xf>
    <xf numFmtId="0" fontId="18" fillId="4" borderId="1" xfId="0" applyFont="1" applyFill="1" applyBorder="1" applyAlignment="1">
      <alignment horizontal="left" vertical="center"/>
    </xf>
    <xf numFmtId="3" fontId="18" fillId="4" borderId="1" xfId="0" applyNumberFormat="1" applyFont="1" applyFill="1" applyBorder="1" applyAlignment="1">
      <alignment horizontal="right" vertical="center"/>
    </xf>
    <xf numFmtId="3" fontId="7" fillId="7" borderId="2" xfId="0" applyNumberFormat="1" applyFont="1" applyFill="1" applyBorder="1" applyAlignment="1" applyProtection="1">
      <alignment horizontal="right" vertical="center" wrapText="1"/>
    </xf>
    <xf numFmtId="3" fontId="7" fillId="3" borderId="2" xfId="0" applyNumberFormat="1" applyFont="1" applyFill="1" applyBorder="1" applyAlignment="1" applyProtection="1">
      <alignment horizontal="right" vertical="center" wrapText="1"/>
    </xf>
    <xf numFmtId="0" fontId="7" fillId="3" borderId="0" xfId="0" applyFont="1" applyFill="1"/>
    <xf numFmtId="0" fontId="7" fillId="3" borderId="0" xfId="0" applyFont="1" applyFill="1" applyAlignment="1" applyProtection="1">
      <alignment vertical="center"/>
    </xf>
    <xf numFmtId="0" fontId="7" fillId="3" borderId="0" xfId="0" applyFont="1" applyFill="1" applyAlignment="1" applyProtection="1">
      <alignment vertical="center" wrapText="1"/>
    </xf>
    <xf numFmtId="0" fontId="6" fillId="8" borderId="1" xfId="0" applyFont="1" applyFill="1" applyBorder="1" applyAlignment="1">
      <alignment horizontal="left" vertical="center"/>
    </xf>
    <xf numFmtId="3" fontId="6" fillId="8" borderId="1" xfId="0" applyNumberFormat="1" applyFont="1" applyFill="1" applyBorder="1" applyAlignment="1">
      <alignment horizontal="right" vertical="center"/>
    </xf>
    <xf numFmtId="0" fontId="13" fillId="8" borderId="16" xfId="0" applyFont="1" applyFill="1" applyBorder="1" applyAlignment="1">
      <alignment horizontal="left" vertical="center"/>
    </xf>
    <xf numFmtId="3" fontId="7" fillId="0" borderId="0" xfId="0" applyNumberFormat="1" applyFont="1" applyAlignment="1">
      <alignment horizontal="right"/>
    </xf>
    <xf numFmtId="0" fontId="8" fillId="4" borderId="0" xfId="0" applyFont="1" applyFill="1" applyBorder="1" applyProtection="1"/>
    <xf numFmtId="0" fontId="6" fillId="5" borderId="14" xfId="0" applyFont="1" applyFill="1" applyBorder="1" applyProtection="1"/>
    <xf numFmtId="0" fontId="6" fillId="4" borderId="15" xfId="0" applyFont="1" applyFill="1" applyBorder="1" applyProtection="1"/>
    <xf numFmtId="3" fontId="6" fillId="4" borderId="15" xfId="0" applyNumberFormat="1" applyFont="1" applyFill="1" applyBorder="1" applyProtection="1"/>
    <xf numFmtId="0" fontId="13" fillId="3" borderId="0" xfId="0" applyFont="1" applyFill="1" applyProtection="1"/>
    <xf numFmtId="0" fontId="3" fillId="6" borderId="1" xfId="0" applyFont="1" applyFill="1" applyBorder="1" applyAlignment="1" applyProtection="1">
      <alignment horizontal="left"/>
    </xf>
    <xf numFmtId="0" fontId="8" fillId="4" borderId="1" xfId="0" applyFont="1" applyFill="1" applyBorder="1" applyAlignment="1" applyProtection="1">
      <alignment wrapText="1"/>
    </xf>
    <xf numFmtId="0" fontId="6" fillId="4" borderId="14" xfId="0" applyFont="1" applyFill="1" applyBorder="1" applyProtection="1"/>
    <xf numFmtId="3" fontId="6" fillId="4" borderId="14" xfId="0" applyNumberFormat="1" applyFont="1" applyFill="1" applyBorder="1" applyProtection="1"/>
    <xf numFmtId="0" fontId="6" fillId="5" borderId="14" xfId="0" applyFont="1" applyFill="1" applyBorder="1" applyAlignment="1" applyProtection="1">
      <alignment horizontal="center"/>
    </xf>
    <xf numFmtId="1" fontId="6" fillId="5" borderId="14" xfId="0" applyNumberFormat="1" applyFont="1" applyFill="1" applyBorder="1" applyAlignment="1" applyProtection="1">
      <alignment horizontal="center"/>
    </xf>
    <xf numFmtId="0" fontId="12" fillId="4" borderId="2" xfId="0" applyFont="1" applyFill="1" applyBorder="1" applyProtection="1"/>
    <xf numFmtId="0" fontId="8" fillId="4" borderId="13" xfId="0" applyFont="1" applyFill="1" applyBorder="1" applyAlignment="1" applyProtection="1">
      <alignment horizontal="left" vertical="center"/>
    </xf>
    <xf numFmtId="0" fontId="8" fillId="4" borderId="1" xfId="0" applyFont="1" applyFill="1" applyBorder="1" applyAlignment="1" applyProtection="1">
      <alignment horizontal="left" vertical="center"/>
    </xf>
    <xf numFmtId="0" fontId="6" fillId="4" borderId="1" xfId="0" applyFont="1" applyFill="1" applyBorder="1" applyAlignment="1" applyProtection="1">
      <alignment horizontal="left" vertical="center"/>
    </xf>
    <xf numFmtId="0" fontId="8" fillId="4" borderId="5" xfId="0" applyFont="1" applyFill="1" applyBorder="1" applyAlignment="1" applyProtection="1">
      <alignment horizontal="left" vertical="center"/>
    </xf>
    <xf numFmtId="0" fontId="4" fillId="0" borderId="0" xfId="0" applyFont="1" applyAlignment="1" applyProtection="1">
      <alignment horizontal="right"/>
      <protection locked="0"/>
    </xf>
    <xf numFmtId="0" fontId="7" fillId="0" borderId="0" xfId="0" applyFont="1" applyProtection="1">
      <protection locked="0"/>
    </xf>
    <xf numFmtId="0" fontId="5" fillId="0" borderId="0" xfId="0" applyFont="1" applyProtection="1">
      <protection locked="0"/>
    </xf>
    <xf numFmtId="0" fontId="7" fillId="3" borderId="0" xfId="0" applyFont="1" applyFill="1" applyProtection="1">
      <protection locked="0"/>
    </xf>
    <xf numFmtId="3" fontId="7" fillId="0" borderId="0" xfId="0" applyNumberFormat="1" applyFont="1" applyProtection="1">
      <protection locked="0"/>
    </xf>
    <xf numFmtId="0" fontId="8" fillId="4" borderId="10"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8" fillId="0" borderId="13" xfId="0" applyFont="1" applyFill="1" applyBorder="1" applyAlignment="1">
      <alignment horizontal="left" vertical="center"/>
    </xf>
    <xf numFmtId="0" fontId="6" fillId="4" borderId="21" xfId="0" applyFont="1" applyFill="1" applyBorder="1" applyAlignment="1" applyProtection="1">
      <alignment horizontal="left" vertical="center"/>
    </xf>
    <xf numFmtId="3" fontId="7" fillId="0" borderId="20" xfId="0" applyNumberFormat="1" applyFont="1" applyFill="1" applyBorder="1" applyAlignment="1" applyProtection="1">
      <alignment vertical="center" wrapText="1"/>
    </xf>
    <xf numFmtId="3" fontId="18" fillId="0" borderId="0" xfId="0" applyNumberFormat="1" applyFont="1"/>
    <xf numFmtId="0" fontId="21" fillId="0" borderId="0" xfId="0" applyFont="1" applyAlignment="1">
      <alignment horizontal="center"/>
    </xf>
    <xf numFmtId="0" fontId="10" fillId="4" borderId="1" xfId="0" applyFont="1" applyFill="1" applyBorder="1" applyAlignment="1" applyProtection="1">
      <alignment horizontal="right"/>
    </xf>
    <xf numFmtId="0" fontId="10" fillId="4" borderId="1" xfId="0" applyFont="1" applyFill="1" applyBorder="1" applyProtection="1"/>
    <xf numFmtId="3" fontId="10" fillId="3" borderId="1" xfId="0" applyNumberFormat="1" applyFont="1" applyFill="1" applyBorder="1" applyProtection="1">
      <protection locked="0"/>
    </xf>
    <xf numFmtId="3" fontId="15" fillId="4" borderId="15" xfId="0" applyNumberFormat="1" applyFont="1" applyFill="1" applyBorder="1" applyProtection="1"/>
    <xf numFmtId="3" fontId="10" fillId="3" borderId="2" xfId="0" applyNumberFormat="1" applyFont="1" applyFill="1" applyBorder="1" applyProtection="1">
      <protection locked="0"/>
    </xf>
    <xf numFmtId="0" fontId="10" fillId="4" borderId="0" xfId="0" applyFont="1" applyFill="1" applyBorder="1" applyProtection="1"/>
    <xf numFmtId="3" fontId="10" fillId="4" borderId="0" xfId="0" applyNumberFormat="1" applyFont="1" applyFill="1" applyBorder="1" applyProtection="1"/>
    <xf numFmtId="3" fontId="8" fillId="4" borderId="0" xfId="0" applyNumberFormat="1" applyFont="1" applyFill="1" applyBorder="1" applyProtection="1"/>
    <xf numFmtId="0" fontId="8" fillId="4" borderId="0" xfId="0" applyFont="1" applyFill="1" applyBorder="1" applyAlignment="1" applyProtection="1">
      <alignment horizontal="left" vertical="center"/>
    </xf>
    <xf numFmtId="0" fontId="10" fillId="4" borderId="0" xfId="0" applyFont="1" applyFill="1" applyBorder="1" applyAlignment="1" applyProtection="1">
      <alignment horizontal="center"/>
    </xf>
    <xf numFmtId="0" fontId="10" fillId="4" borderId="1" xfId="0" applyFont="1" applyFill="1" applyBorder="1" applyAlignment="1" applyProtection="1">
      <alignment horizontal="center"/>
    </xf>
    <xf numFmtId="3" fontId="6" fillId="4" borderId="1" xfId="0" applyNumberFormat="1" applyFont="1" applyFill="1" applyBorder="1" applyAlignment="1" applyProtection="1">
      <alignment horizontal="right" vertical="center"/>
    </xf>
    <xf numFmtId="3" fontId="20" fillId="4" borderId="0" xfId="0" applyNumberFormat="1" applyFont="1" applyFill="1" applyBorder="1" applyAlignment="1" applyProtection="1">
      <alignment horizontal="center"/>
    </xf>
    <xf numFmtId="0" fontId="22" fillId="3" borderId="6" xfId="0" applyFont="1" applyFill="1" applyBorder="1" applyAlignment="1" applyProtection="1">
      <alignment horizontal="left" vertical="center"/>
    </xf>
    <xf numFmtId="0" fontId="22" fillId="3" borderId="6" xfId="0" applyFont="1" applyFill="1" applyBorder="1" applyAlignment="1" applyProtection="1">
      <alignment horizontal="left" vertical="center" wrapText="1"/>
    </xf>
    <xf numFmtId="0" fontId="22" fillId="0" borderId="6" xfId="0" applyFont="1" applyFill="1" applyBorder="1" applyAlignment="1" applyProtection="1">
      <alignment horizontal="left" vertical="center"/>
      <protection locked="0"/>
    </xf>
    <xf numFmtId="0" fontId="3" fillId="6" borderId="1" xfId="0" applyFont="1" applyFill="1" applyBorder="1" applyAlignment="1" applyProtection="1">
      <alignment horizontal="center"/>
    </xf>
    <xf numFmtId="0" fontId="3" fillId="6" borderId="2" xfId="0" applyFont="1" applyFill="1" applyBorder="1" applyAlignment="1" applyProtection="1">
      <alignment horizontal="left"/>
    </xf>
    <xf numFmtId="0" fontId="5" fillId="0" borderId="0" xfId="0" applyFont="1" applyFill="1" applyBorder="1" applyAlignment="1" applyProtection="1">
      <alignment horizontal="left"/>
      <protection locked="0"/>
    </xf>
    <xf numFmtId="0" fontId="13" fillId="4" borderId="1" xfId="0" applyFont="1" applyFill="1" applyBorder="1" applyAlignment="1" applyProtection="1">
      <alignment horizontal="left" vertical="center"/>
    </xf>
    <xf numFmtId="3" fontId="7" fillId="0" borderId="1" xfId="0" applyNumberFormat="1" applyFont="1" applyFill="1" applyBorder="1" applyAlignment="1" applyProtection="1">
      <alignment vertical="center" wrapText="1"/>
      <protection locked="0"/>
    </xf>
    <xf numFmtId="3" fontId="7" fillId="0" borderId="2" xfId="0" applyNumberFormat="1" applyFont="1" applyFill="1" applyBorder="1" applyAlignment="1" applyProtection="1">
      <alignment vertical="center" wrapText="1"/>
      <protection locked="0"/>
    </xf>
    <xf numFmtId="3" fontId="7" fillId="0" borderId="1" xfId="0" applyNumberFormat="1" applyFont="1" applyBorder="1" applyProtection="1">
      <protection locked="0"/>
    </xf>
    <xf numFmtId="3" fontId="8" fillId="0" borderId="12" xfId="0" applyNumberFormat="1" applyFont="1" applyFill="1" applyBorder="1" applyAlignment="1" applyProtection="1">
      <alignment horizontal="right" vertical="center"/>
      <protection locked="0"/>
    </xf>
    <xf numFmtId="0" fontId="6" fillId="4" borderId="4" xfId="0" applyFont="1" applyFill="1" applyBorder="1" applyAlignment="1" applyProtection="1">
      <alignment horizontal="left" vertical="center"/>
    </xf>
    <xf numFmtId="0" fontId="23" fillId="9" borderId="1" xfId="0" applyFont="1" applyFill="1" applyBorder="1" applyAlignment="1">
      <alignment vertical="center"/>
    </xf>
    <xf numFmtId="0" fontId="3" fillId="6" borderId="16" xfId="0" applyFont="1" applyFill="1" applyBorder="1" applyAlignment="1" applyProtection="1">
      <alignment horizontal="left" wrapText="1"/>
    </xf>
    <xf numFmtId="0" fontId="5" fillId="0" borderId="1" xfId="0" applyFont="1" applyBorder="1"/>
    <xf numFmtId="3" fontId="6" fillId="3" borderId="7" xfId="0" applyNumberFormat="1" applyFont="1" applyFill="1" applyBorder="1" applyProtection="1">
      <protection locked="0"/>
    </xf>
    <xf numFmtId="3" fontId="10" fillId="3" borderId="19" xfId="0" applyNumberFormat="1" applyFont="1" applyFill="1" applyBorder="1" applyProtection="1">
      <protection locked="0"/>
    </xf>
    <xf numFmtId="3" fontId="10" fillId="3" borderId="12" xfId="0" applyNumberFormat="1" applyFont="1" applyFill="1" applyBorder="1" applyProtection="1">
      <protection locked="0"/>
    </xf>
    <xf numFmtId="0" fontId="15" fillId="4" borderId="9" xfId="0" applyFont="1" applyFill="1" applyBorder="1" applyProtection="1"/>
    <xf numFmtId="0" fontId="15" fillId="4" borderId="9" xfId="0" applyFont="1" applyFill="1" applyBorder="1" applyAlignment="1" applyProtection="1">
      <alignment horizontal="center"/>
    </xf>
    <xf numFmtId="3" fontId="8" fillId="0" borderId="10" xfId="0" applyNumberFormat="1" applyFont="1" applyFill="1" applyBorder="1" applyAlignment="1" applyProtection="1">
      <alignment horizontal="right" vertical="center"/>
      <protection locked="0"/>
    </xf>
    <xf numFmtId="3" fontId="8" fillId="0" borderId="16" xfId="0" applyNumberFormat="1" applyFont="1" applyFill="1" applyBorder="1" applyAlignment="1" applyProtection="1">
      <alignment horizontal="right" vertical="center"/>
      <protection locked="0"/>
    </xf>
    <xf numFmtId="3" fontId="6" fillId="4" borderId="25" xfId="0" applyNumberFormat="1" applyFont="1" applyFill="1" applyBorder="1" applyAlignment="1" applyProtection="1">
      <alignment horizontal="right" vertical="center"/>
    </xf>
    <xf numFmtId="0" fontId="8" fillId="4" borderId="10" xfId="0" applyFont="1" applyFill="1" applyBorder="1" applyProtection="1"/>
    <xf numFmtId="0" fontId="8" fillId="4" borderId="11" xfId="0" applyFont="1" applyFill="1" applyBorder="1" applyProtection="1"/>
    <xf numFmtId="0" fontId="8" fillId="4" borderId="12" xfId="0" applyFont="1" applyFill="1" applyBorder="1" applyProtection="1"/>
    <xf numFmtId="0" fontId="6" fillId="4" borderId="16" xfId="0" applyFont="1" applyFill="1" applyBorder="1" applyAlignment="1" applyProtection="1">
      <alignment horizontal="left" vertical="center"/>
    </xf>
    <xf numFmtId="0" fontId="22" fillId="4" borderId="26" xfId="0" applyFont="1" applyFill="1" applyBorder="1" applyAlignment="1" applyProtection="1">
      <alignment horizontal="left" vertical="center" indent="2"/>
    </xf>
    <xf numFmtId="0" fontId="6" fillId="4" borderId="26" xfId="0" applyFont="1" applyFill="1" applyBorder="1" applyAlignment="1" applyProtection="1">
      <alignment horizontal="left" vertical="center"/>
    </xf>
    <xf numFmtId="0" fontId="22" fillId="4" borderId="2" xfId="0" applyFont="1" applyFill="1" applyBorder="1" applyAlignment="1" applyProtection="1">
      <alignment horizontal="left" vertical="center" indent="2"/>
    </xf>
    <xf numFmtId="0" fontId="6" fillId="4" borderId="10" xfId="0" applyFont="1" applyFill="1" applyBorder="1" applyAlignment="1" applyProtection="1">
      <alignment horizontal="left" vertical="center"/>
    </xf>
    <xf numFmtId="3" fontId="8" fillId="4" borderId="12" xfId="0" applyNumberFormat="1" applyFont="1" applyFill="1" applyBorder="1" applyAlignment="1" applyProtection="1">
      <alignment horizontal="right" vertical="center"/>
    </xf>
    <xf numFmtId="0" fontId="8" fillId="4" borderId="16" xfId="0" applyFont="1" applyFill="1" applyBorder="1" applyAlignment="1" applyProtection="1">
      <alignment horizontal="left" vertical="center"/>
    </xf>
    <xf numFmtId="0" fontId="8" fillId="4" borderId="26" xfId="0" applyFont="1" applyFill="1" applyBorder="1" applyAlignment="1" applyProtection="1">
      <alignment horizontal="left" vertical="center"/>
    </xf>
    <xf numFmtId="0" fontId="6" fillId="4" borderId="2" xfId="0" applyFont="1" applyFill="1" applyBorder="1" applyAlignment="1" applyProtection="1">
      <alignment horizontal="left" vertical="center"/>
    </xf>
    <xf numFmtId="0" fontId="7" fillId="0" borderId="1" xfId="0" applyFont="1" applyBorder="1" applyProtection="1">
      <protection locked="0"/>
    </xf>
    <xf numFmtId="0" fontId="11" fillId="0" borderId="10"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11" fillId="0" borderId="12" xfId="0" applyFont="1" applyBorder="1" applyAlignment="1" applyProtection="1">
      <alignment horizontal="left" wrapText="1"/>
      <protection locked="0"/>
    </xf>
    <xf numFmtId="0" fontId="10" fillId="0" borderId="14" xfId="0" applyFont="1" applyBorder="1" applyAlignment="1" applyProtection="1">
      <alignment horizontal="center" wrapText="1"/>
    </xf>
    <xf numFmtId="0" fontId="8" fillId="3" borderId="22"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8" fillId="3" borderId="24" xfId="0" applyFont="1" applyFill="1" applyBorder="1" applyAlignment="1" applyProtection="1">
      <alignment horizontal="center" vertical="center" wrapText="1"/>
    </xf>
  </cellXfs>
  <cellStyles count="1">
    <cellStyle name="Normal" xfId="0" builtinId="0"/>
  </cellStyles>
  <dxfs count="15">
    <dxf>
      <font>
        <color rgb="FF9C0006"/>
      </font>
      <fill>
        <patternFill>
          <bgColor rgb="FFFFC7CE"/>
        </patternFill>
      </fill>
    </dxf>
    <dxf>
      <font>
        <color rgb="FF008000"/>
      </font>
    </dxf>
    <dxf>
      <font>
        <color rgb="FFC00000"/>
      </font>
    </dxf>
    <dxf>
      <font>
        <color rgb="FF008000"/>
      </font>
    </dxf>
    <dxf>
      <font>
        <color rgb="FFC00000"/>
      </font>
    </dxf>
    <dxf>
      <font>
        <color rgb="FF008000"/>
      </font>
    </dxf>
    <dxf>
      <font>
        <color rgb="FFC00000"/>
      </font>
    </dxf>
    <dxf>
      <font>
        <color rgb="FF008000"/>
      </font>
    </dxf>
    <dxf>
      <font>
        <color rgb="FFC00000"/>
      </font>
    </dxf>
    <dxf>
      <font>
        <color rgb="FF008000"/>
      </font>
    </dxf>
    <dxf>
      <font>
        <color rgb="FFC00000"/>
      </font>
    </dxf>
    <dxf>
      <font>
        <color rgb="FF008000"/>
      </font>
    </dxf>
    <dxf>
      <font>
        <color rgb="FFC00000"/>
      </font>
    </dxf>
    <dxf>
      <font>
        <color rgb="FF9C0006"/>
      </font>
      <fill>
        <patternFill>
          <bgColor rgb="FFFFC7CE"/>
        </patternFill>
      </fill>
    </dxf>
    <dxf>
      <font>
        <color rgb="FF9C0006"/>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X72"/>
  <sheetViews>
    <sheetView tabSelected="1" topLeftCell="B1" workbookViewId="0">
      <selection activeCell="N17" sqref="N17"/>
    </sheetView>
  </sheetViews>
  <sheetFormatPr defaultColWidth="9.109375" defaultRowHeight="13.8" outlineLevelRow="1" x14ac:dyDescent="0.3"/>
  <cols>
    <col min="1" max="1" width="1" style="4" hidden="1" customWidth="1"/>
    <col min="2" max="2" width="1" style="12" customWidth="1"/>
    <col min="3" max="3" width="72.109375" style="4" customWidth="1"/>
    <col min="4" max="4" width="11" style="4" customWidth="1"/>
    <col min="5" max="10" width="11.5546875" style="4" customWidth="1"/>
    <col min="11" max="11" width="10.44140625" style="13" customWidth="1"/>
    <col min="12" max="12" width="10.5546875" style="4" customWidth="1"/>
    <col min="13" max="13" width="9.88671875" style="91" bestFit="1" customWidth="1"/>
    <col min="14" max="14" width="12.5546875" style="91" customWidth="1"/>
    <col min="15" max="15" width="9.88671875" style="91" bestFit="1" customWidth="1"/>
    <col min="16" max="18" width="9.109375" style="91"/>
    <col min="19" max="16384" width="9.109375" style="4"/>
  </cols>
  <sheetData>
    <row r="1" spans="2:18" s="3" customFormat="1" ht="30" customHeight="1" x14ac:dyDescent="0.2">
      <c r="B1" s="2"/>
      <c r="C1" s="121" t="s">
        <v>80</v>
      </c>
      <c r="D1" s="58"/>
      <c r="E1" s="58"/>
      <c r="F1" s="59">
        <f>E3+1</f>
        <v>2021</v>
      </c>
      <c r="G1" s="60">
        <f t="shared" ref="G1:L1" si="0">F1+1</f>
        <v>2022</v>
      </c>
      <c r="H1" s="60">
        <f t="shared" si="0"/>
        <v>2023</v>
      </c>
      <c r="I1" s="60">
        <f t="shared" si="0"/>
        <v>2024</v>
      </c>
      <c r="J1" s="60">
        <f t="shared" si="0"/>
        <v>2025</v>
      </c>
      <c r="K1" s="60">
        <f t="shared" si="0"/>
        <v>2026</v>
      </c>
      <c r="L1" s="60">
        <f t="shared" si="0"/>
        <v>2027</v>
      </c>
      <c r="M1" s="90"/>
      <c r="N1" s="90"/>
      <c r="O1" s="90"/>
      <c r="P1" s="90"/>
      <c r="Q1" s="90"/>
      <c r="R1" s="90"/>
    </row>
    <row r="2" spans="2:18" s="3" customFormat="1" ht="31.5" customHeight="1" x14ac:dyDescent="0.3">
      <c r="B2" s="2"/>
      <c r="C2" s="120" t="s">
        <v>81</v>
      </c>
      <c r="D2" s="154" t="s">
        <v>97</v>
      </c>
      <c r="E2" s="154"/>
      <c r="F2" s="60" t="s">
        <v>27</v>
      </c>
      <c r="G2" s="60" t="s">
        <v>27</v>
      </c>
      <c r="H2" s="60" t="s">
        <v>27</v>
      </c>
      <c r="I2" s="60" t="s">
        <v>27</v>
      </c>
      <c r="J2" s="60" t="s">
        <v>27</v>
      </c>
      <c r="K2" s="60" t="s">
        <v>27</v>
      </c>
      <c r="L2" s="60" t="s">
        <v>27</v>
      </c>
      <c r="M2" s="90"/>
      <c r="N2" s="90"/>
      <c r="O2" s="90"/>
      <c r="P2" s="90"/>
      <c r="Q2" s="90"/>
      <c r="R2" s="90"/>
    </row>
    <row r="3" spans="2:18" ht="15" customHeight="1" x14ac:dyDescent="0.3">
      <c r="B3" s="11"/>
      <c r="C3" s="119" t="s">
        <v>76</v>
      </c>
      <c r="D3" s="118">
        <v>2019</v>
      </c>
      <c r="E3" s="118">
        <f>D3+1</f>
        <v>2020</v>
      </c>
      <c r="F3" s="118" t="str">
        <f t="shared" ref="F3:L3" si="1">CONCATENATE(F1," ",F2)</f>
        <v>2021 pr</v>
      </c>
      <c r="G3" s="118" t="str">
        <f t="shared" si="1"/>
        <v>2022 pr</v>
      </c>
      <c r="H3" s="118" t="str">
        <f t="shared" si="1"/>
        <v>2023 pr</v>
      </c>
      <c r="I3" s="118" t="str">
        <f t="shared" si="1"/>
        <v>2024 pr</v>
      </c>
      <c r="J3" s="118" t="str">
        <f t="shared" si="1"/>
        <v>2025 pr</v>
      </c>
      <c r="K3" s="118" t="str">
        <f t="shared" si="1"/>
        <v>2026 pr</v>
      </c>
      <c r="L3" s="118" t="str">
        <f t="shared" si="1"/>
        <v>2027 pr</v>
      </c>
    </row>
    <row r="4" spans="2:18" s="9" customFormat="1" x14ac:dyDescent="0.3">
      <c r="B4" s="5"/>
      <c r="C4" s="85" t="s">
        <v>83</v>
      </c>
      <c r="D4" s="55">
        <f>D5+D12++D13</f>
        <v>0</v>
      </c>
      <c r="E4" s="55">
        <f t="shared" ref="E4:L4" si="2">E5+E12++E13</f>
        <v>0</v>
      </c>
      <c r="F4" s="55">
        <f t="shared" si="2"/>
        <v>0</v>
      </c>
      <c r="G4" s="55">
        <f t="shared" si="2"/>
        <v>0</v>
      </c>
      <c r="H4" s="55">
        <f t="shared" si="2"/>
        <v>0</v>
      </c>
      <c r="I4" s="55">
        <f t="shared" si="2"/>
        <v>0</v>
      </c>
      <c r="J4" s="55">
        <f t="shared" si="2"/>
        <v>0</v>
      </c>
      <c r="K4" s="55">
        <f t="shared" si="2"/>
        <v>0</v>
      </c>
      <c r="L4" s="55">
        <f t="shared" si="2"/>
        <v>0</v>
      </c>
      <c r="M4" s="92"/>
      <c r="N4" s="92"/>
      <c r="O4" s="92"/>
      <c r="P4" s="92"/>
      <c r="Q4" s="92"/>
      <c r="R4" s="92"/>
    </row>
    <row r="5" spans="2:18" x14ac:dyDescent="0.3">
      <c r="B5" s="7"/>
      <c r="C5" s="86" t="s">
        <v>28</v>
      </c>
      <c r="D5" s="14">
        <f>SUM(D6:D11)</f>
        <v>0</v>
      </c>
      <c r="E5" s="14">
        <f t="shared" ref="E5:K5" si="3">SUM(E6:E11)</f>
        <v>0</v>
      </c>
      <c r="F5" s="15">
        <f>SUM(F6:F11)</f>
        <v>0</v>
      </c>
      <c r="G5" s="14">
        <f t="shared" si="3"/>
        <v>0</v>
      </c>
      <c r="H5" s="14">
        <f t="shared" si="3"/>
        <v>0</v>
      </c>
      <c r="I5" s="14">
        <f t="shared" si="3"/>
        <v>0</v>
      </c>
      <c r="J5" s="14">
        <f t="shared" si="3"/>
        <v>0</v>
      </c>
      <c r="K5" s="14">
        <f t="shared" si="3"/>
        <v>0</v>
      </c>
      <c r="L5" s="14">
        <f t="shared" ref="L5" si="4">SUM(L6:L11)</f>
        <v>0</v>
      </c>
    </row>
    <row r="6" spans="2:18" x14ac:dyDescent="0.3">
      <c r="B6" s="7"/>
      <c r="C6" s="115" t="s">
        <v>78</v>
      </c>
      <c r="D6" s="8"/>
      <c r="E6" s="8"/>
      <c r="F6" s="8"/>
      <c r="G6" s="8"/>
      <c r="H6" s="8"/>
      <c r="I6" s="8"/>
      <c r="J6" s="8"/>
      <c r="K6" s="8"/>
      <c r="L6" s="8"/>
    </row>
    <row r="7" spans="2:18" ht="14.4" customHeight="1" x14ac:dyDescent="0.3">
      <c r="B7" s="7"/>
      <c r="C7" s="116" t="s">
        <v>79</v>
      </c>
      <c r="D7" s="8"/>
      <c r="E7" s="8"/>
      <c r="F7" s="8"/>
      <c r="G7" s="8"/>
      <c r="H7" s="8"/>
      <c r="I7" s="8"/>
      <c r="J7" s="8"/>
      <c r="K7" s="8"/>
      <c r="L7" s="8"/>
    </row>
    <row r="8" spans="2:18" x14ac:dyDescent="0.3">
      <c r="B8" s="7"/>
      <c r="C8" s="117"/>
      <c r="D8" s="8"/>
      <c r="E8" s="8"/>
      <c r="F8" s="8"/>
      <c r="G8" s="8"/>
      <c r="H8" s="8"/>
      <c r="I8" s="8"/>
      <c r="J8" s="8"/>
      <c r="K8" s="8"/>
      <c r="L8" s="8"/>
    </row>
    <row r="9" spans="2:18" x14ac:dyDescent="0.3">
      <c r="B9" s="7"/>
      <c r="C9" s="117"/>
      <c r="D9" s="8"/>
      <c r="E9" s="8"/>
      <c r="F9" s="8"/>
      <c r="G9" s="8"/>
      <c r="H9" s="8"/>
      <c r="I9" s="8"/>
      <c r="J9" s="8"/>
      <c r="K9" s="8"/>
      <c r="L9" s="8"/>
    </row>
    <row r="10" spans="2:18" x14ac:dyDescent="0.3">
      <c r="B10" s="7"/>
      <c r="C10" s="117"/>
      <c r="D10" s="8"/>
      <c r="E10" s="8"/>
      <c r="F10" s="8"/>
      <c r="G10" s="8"/>
      <c r="H10" s="8"/>
      <c r="I10" s="8"/>
      <c r="J10" s="8"/>
      <c r="K10" s="8"/>
      <c r="L10" s="8"/>
    </row>
    <row r="11" spans="2:18" x14ac:dyDescent="0.3">
      <c r="B11" s="7"/>
      <c r="C11" s="117"/>
      <c r="D11" s="8"/>
      <c r="E11" s="8"/>
      <c r="F11" s="8"/>
      <c r="G11" s="8"/>
      <c r="H11" s="8"/>
      <c r="I11" s="8"/>
      <c r="J11" s="8"/>
      <c r="K11" s="8"/>
      <c r="L11" s="8"/>
    </row>
    <row r="12" spans="2:18" x14ac:dyDescent="0.3">
      <c r="B12" s="7"/>
      <c r="C12" s="87" t="s">
        <v>18</v>
      </c>
      <c r="D12" s="8"/>
      <c r="E12" s="8"/>
      <c r="F12" s="8"/>
      <c r="G12" s="8"/>
      <c r="H12" s="136"/>
      <c r="I12" s="136"/>
      <c r="J12" s="136"/>
      <c r="K12" s="136"/>
      <c r="L12" s="136"/>
    </row>
    <row r="13" spans="2:18" x14ac:dyDescent="0.3">
      <c r="B13" s="7"/>
      <c r="C13" s="87" t="s">
        <v>53</v>
      </c>
      <c r="D13" s="8"/>
      <c r="E13" s="8"/>
      <c r="F13" s="8"/>
      <c r="G13" s="135"/>
      <c r="H13" s="138"/>
      <c r="I13" s="139"/>
      <c r="J13" s="139"/>
      <c r="K13" s="139"/>
      <c r="L13" s="140"/>
    </row>
    <row r="14" spans="2:18" s="9" customFormat="1" x14ac:dyDescent="0.3">
      <c r="B14" s="5"/>
      <c r="C14" s="88" t="s">
        <v>84</v>
      </c>
      <c r="D14" s="20">
        <f t="shared" ref="D14:L14" si="5">SUM(D15:D18)</f>
        <v>0</v>
      </c>
      <c r="E14" s="20">
        <f t="shared" si="5"/>
        <v>0</v>
      </c>
      <c r="F14" s="20">
        <f t="shared" si="5"/>
        <v>0</v>
      </c>
      <c r="G14" s="20">
        <f t="shared" si="5"/>
        <v>0</v>
      </c>
      <c r="H14" s="137">
        <f t="shared" si="5"/>
        <v>0</v>
      </c>
      <c r="I14" s="137">
        <f t="shared" si="5"/>
        <v>0</v>
      </c>
      <c r="J14" s="137">
        <f t="shared" si="5"/>
        <v>0</v>
      </c>
      <c r="K14" s="137">
        <f t="shared" si="5"/>
        <v>0</v>
      </c>
      <c r="L14" s="55">
        <f t="shared" si="5"/>
        <v>0</v>
      </c>
      <c r="M14" s="92"/>
      <c r="N14" s="92"/>
      <c r="O14" s="92"/>
      <c r="P14" s="92"/>
      <c r="Q14" s="92"/>
      <c r="R14" s="92"/>
    </row>
    <row r="15" spans="2:18" x14ac:dyDescent="0.3">
      <c r="B15" s="7"/>
      <c r="C15" s="127" t="s">
        <v>22</v>
      </c>
      <c r="D15" s="125"/>
      <c r="E15" s="8"/>
      <c r="F15" s="8"/>
      <c r="G15" s="8"/>
      <c r="H15" s="8"/>
      <c r="I15" s="8"/>
      <c r="J15" s="8"/>
      <c r="K15" s="8"/>
      <c r="L15" s="8"/>
    </row>
    <row r="16" spans="2:18" x14ac:dyDescent="0.3">
      <c r="B16" s="7"/>
      <c r="C16" s="127" t="s">
        <v>23</v>
      </c>
      <c r="D16" s="125"/>
      <c r="E16" s="8"/>
      <c r="F16" s="8"/>
      <c r="G16" s="8"/>
      <c r="H16" s="8"/>
      <c r="I16" s="8"/>
      <c r="J16" s="8"/>
      <c r="K16" s="8"/>
      <c r="L16" s="8"/>
    </row>
    <row r="17" spans="2:18" x14ac:dyDescent="0.3">
      <c r="B17" s="7"/>
      <c r="C17" s="127" t="s">
        <v>7</v>
      </c>
      <c r="D17" s="125"/>
      <c r="E17" s="8"/>
      <c r="F17" s="8"/>
      <c r="G17" s="8"/>
      <c r="H17" s="8"/>
      <c r="I17" s="8"/>
      <c r="J17" s="8"/>
      <c r="K17" s="8"/>
      <c r="L17" s="8"/>
    </row>
    <row r="18" spans="2:18" x14ac:dyDescent="0.3">
      <c r="B18" s="7"/>
      <c r="C18" s="127" t="s">
        <v>40</v>
      </c>
      <c r="D18" s="125"/>
      <c r="E18" s="8"/>
      <c r="F18" s="8"/>
      <c r="G18" s="8"/>
      <c r="H18" s="8"/>
      <c r="I18" s="8"/>
      <c r="J18" s="8"/>
      <c r="K18" s="8"/>
      <c r="L18" s="8"/>
    </row>
    <row r="19" spans="2:18" s="9" customFormat="1" x14ac:dyDescent="0.3">
      <c r="B19" s="5"/>
      <c r="C19" s="126" t="s">
        <v>82</v>
      </c>
      <c r="D19" s="18">
        <f t="shared" ref="D19:L19" si="6">D4-D14</f>
        <v>0</v>
      </c>
      <c r="E19" s="18">
        <f t="shared" si="6"/>
        <v>0</v>
      </c>
      <c r="F19" s="18">
        <f t="shared" si="6"/>
        <v>0</v>
      </c>
      <c r="G19" s="18">
        <f t="shared" si="6"/>
        <v>0</v>
      </c>
      <c r="H19" s="18">
        <f t="shared" si="6"/>
        <v>0</v>
      </c>
      <c r="I19" s="18">
        <f t="shared" si="6"/>
        <v>0</v>
      </c>
      <c r="J19" s="18">
        <f t="shared" si="6"/>
        <v>0</v>
      </c>
      <c r="K19" s="18">
        <f t="shared" si="6"/>
        <v>0</v>
      </c>
      <c r="L19" s="18">
        <f t="shared" si="6"/>
        <v>0</v>
      </c>
      <c r="M19" s="92"/>
      <c r="N19" s="92"/>
      <c r="O19" s="92"/>
      <c r="P19" s="92"/>
      <c r="Q19" s="92"/>
      <c r="R19" s="92"/>
    </row>
    <row r="20" spans="2:18" x14ac:dyDescent="0.3">
      <c r="B20" s="10"/>
      <c r="D20" s="6"/>
      <c r="K20" s="4"/>
    </row>
    <row r="21" spans="2:18" hidden="1" outlineLevel="1" x14ac:dyDescent="0.3">
      <c r="B21" s="10"/>
      <c r="C21" s="19"/>
      <c r="D21" s="73"/>
      <c r="K21" s="4"/>
    </row>
    <row r="22" spans="2:18" hidden="1" outlineLevel="1" x14ac:dyDescent="0.3">
      <c r="B22" s="10"/>
      <c r="C22" s="78" t="s">
        <v>44</v>
      </c>
      <c r="D22" s="73"/>
      <c r="K22" s="4"/>
    </row>
    <row r="23" spans="2:18" hidden="1" outlineLevel="1" x14ac:dyDescent="0.3">
      <c r="B23" s="10"/>
      <c r="C23" s="75" t="s">
        <v>45</v>
      </c>
      <c r="D23" s="83"/>
      <c r="E23" s="83">
        <f t="shared" ref="E23:L23" si="7">E3</f>
        <v>2020</v>
      </c>
      <c r="F23" s="84" t="str">
        <f t="shared" si="7"/>
        <v>2021 pr</v>
      </c>
      <c r="G23" s="84" t="str">
        <f t="shared" si="7"/>
        <v>2022 pr</v>
      </c>
      <c r="H23" s="84" t="str">
        <f t="shared" si="7"/>
        <v>2023 pr</v>
      </c>
      <c r="I23" s="84" t="str">
        <f t="shared" si="7"/>
        <v>2024 pr</v>
      </c>
      <c r="J23" s="84" t="str">
        <f t="shared" si="7"/>
        <v>2025 pr</v>
      </c>
      <c r="K23" s="84" t="str">
        <f t="shared" si="7"/>
        <v>2026 pr</v>
      </c>
      <c r="L23" s="84" t="str">
        <f t="shared" si="7"/>
        <v>2027 pr</v>
      </c>
    </row>
    <row r="24" spans="2:18" hidden="1" outlineLevel="1" x14ac:dyDescent="0.3">
      <c r="B24" s="10"/>
      <c r="C24" s="74" t="s">
        <v>56</v>
      </c>
      <c r="D24" s="114"/>
      <c r="E24" s="107"/>
      <c r="F24" s="108"/>
      <c r="G24" s="108">
        <f>D57+D63+D65</f>
        <v>0</v>
      </c>
      <c r="H24" s="108"/>
      <c r="I24" s="109"/>
      <c r="J24" s="109"/>
      <c r="K24" s="109"/>
      <c r="L24" s="109"/>
      <c r="M24" s="94"/>
      <c r="N24" s="94"/>
    </row>
    <row r="25" spans="2:18" hidden="1" outlineLevel="1" x14ac:dyDescent="0.3">
      <c r="B25" s="10"/>
      <c r="C25" s="74" t="s">
        <v>51</v>
      </c>
      <c r="D25" s="111"/>
      <c r="E25" s="107"/>
      <c r="F25" s="108">
        <f t="shared" ref="F25:L25" si="8">F5+F12+F13</f>
        <v>0</v>
      </c>
      <c r="G25" s="108">
        <f t="shared" si="8"/>
        <v>0</v>
      </c>
      <c r="H25" s="108">
        <f t="shared" si="8"/>
        <v>0</v>
      </c>
      <c r="I25" s="109">
        <f t="shared" si="8"/>
        <v>0</v>
      </c>
      <c r="J25" s="109">
        <f t="shared" si="8"/>
        <v>0</v>
      </c>
      <c r="K25" s="109">
        <f t="shared" si="8"/>
        <v>0</v>
      </c>
      <c r="L25" s="109">
        <f t="shared" si="8"/>
        <v>0</v>
      </c>
    </row>
    <row r="26" spans="2:18" collapsed="1" x14ac:dyDescent="0.3">
      <c r="B26" s="10"/>
      <c r="C26" s="95" t="s">
        <v>62</v>
      </c>
      <c r="D26" s="112"/>
      <c r="E26" s="103"/>
      <c r="F26" s="132"/>
      <c r="G26" s="104"/>
      <c r="H26" s="104"/>
      <c r="I26" s="104"/>
      <c r="J26" s="104"/>
      <c r="K26" s="104"/>
      <c r="L26" s="104"/>
    </row>
    <row r="27" spans="2:18" ht="14.4" hidden="1" outlineLevel="1" thickBot="1" x14ac:dyDescent="0.35">
      <c r="B27" s="10"/>
      <c r="C27" s="76" t="s">
        <v>54</v>
      </c>
      <c r="D27" s="134"/>
      <c r="E27" s="133"/>
      <c r="F27" s="105">
        <f>SUM(F24:F26)</f>
        <v>0</v>
      </c>
      <c r="G27" s="105">
        <f t="shared" ref="G27" si="9">SUM(G24:G26)</f>
        <v>0</v>
      </c>
      <c r="H27" s="105">
        <f>SUM(H25:H26)</f>
        <v>0</v>
      </c>
      <c r="I27" s="105">
        <f t="shared" ref="I27:L27" si="10">SUM(I25:I26)</f>
        <v>0</v>
      </c>
      <c r="J27" s="105">
        <f t="shared" si="10"/>
        <v>0</v>
      </c>
      <c r="K27" s="105">
        <f t="shared" si="10"/>
        <v>0</v>
      </c>
      <c r="L27" s="105">
        <f t="shared" si="10"/>
        <v>0</v>
      </c>
    </row>
    <row r="28" spans="2:18" ht="14.4" hidden="1" outlineLevel="1" thickTop="1" x14ac:dyDescent="0.3">
      <c r="B28" s="10"/>
      <c r="C28" s="155"/>
      <c r="D28" s="156"/>
      <c r="E28" s="156"/>
      <c r="F28" s="156"/>
      <c r="G28" s="156"/>
      <c r="H28" s="156"/>
      <c r="I28" s="156"/>
      <c r="J28" s="156"/>
      <c r="K28" s="156"/>
      <c r="L28" s="157"/>
    </row>
    <row r="29" spans="2:18" hidden="1" outlineLevel="1" x14ac:dyDescent="0.3">
      <c r="B29" s="10"/>
      <c r="C29" s="75" t="s">
        <v>46</v>
      </c>
      <c r="D29" s="83"/>
      <c r="E29" s="75"/>
      <c r="F29" s="75"/>
      <c r="G29" s="75"/>
      <c r="H29" s="75"/>
      <c r="I29" s="75"/>
      <c r="J29" s="75"/>
      <c r="K29" s="75"/>
      <c r="L29" s="75"/>
    </row>
    <row r="30" spans="2:18" hidden="1" outlineLevel="1" x14ac:dyDescent="0.3">
      <c r="B30" s="10"/>
      <c r="C30" s="110" t="s">
        <v>52</v>
      </c>
      <c r="D30" s="111"/>
      <c r="E30" s="107"/>
      <c r="F30" s="108">
        <f t="shared" ref="F30:L30" si="11">F14</f>
        <v>0</v>
      </c>
      <c r="G30" s="108">
        <f t="shared" si="11"/>
        <v>0</v>
      </c>
      <c r="H30" s="108">
        <f t="shared" si="11"/>
        <v>0</v>
      </c>
      <c r="I30" s="108">
        <f t="shared" si="11"/>
        <v>0</v>
      </c>
      <c r="J30" s="108">
        <f t="shared" si="11"/>
        <v>0</v>
      </c>
      <c r="K30" s="108">
        <f t="shared" si="11"/>
        <v>0</v>
      </c>
      <c r="L30" s="108">
        <f t="shared" si="11"/>
        <v>0</v>
      </c>
    </row>
    <row r="31" spans="2:18" hidden="1" outlineLevel="1" x14ac:dyDescent="0.3">
      <c r="B31" s="10"/>
      <c r="C31" s="110" t="s">
        <v>57</v>
      </c>
      <c r="D31" s="114"/>
      <c r="E31" s="108"/>
      <c r="F31" s="108"/>
      <c r="G31" s="108">
        <f>D55</f>
        <v>0</v>
      </c>
      <c r="H31" s="108"/>
      <c r="I31" s="108"/>
      <c r="J31" s="108"/>
      <c r="K31" s="108"/>
      <c r="L31" s="108"/>
      <c r="M31" s="93"/>
      <c r="N31" s="93"/>
    </row>
    <row r="32" spans="2:18" collapsed="1" x14ac:dyDescent="0.3">
      <c r="B32" s="10"/>
      <c r="C32" s="89" t="s">
        <v>65</v>
      </c>
      <c r="D32" s="102"/>
      <c r="E32" s="103"/>
      <c r="F32" s="131"/>
      <c r="G32" s="106"/>
      <c r="H32" s="106"/>
      <c r="I32" s="106"/>
      <c r="J32" s="106"/>
      <c r="K32" s="106"/>
      <c r="L32" s="106"/>
    </row>
    <row r="33" spans="2:24" x14ac:dyDescent="0.3">
      <c r="B33" s="10"/>
      <c r="C33" s="96" t="s">
        <v>60</v>
      </c>
      <c r="D33" s="102"/>
      <c r="E33" s="103"/>
      <c r="F33" s="132"/>
      <c r="G33" s="104"/>
      <c r="H33" s="104"/>
      <c r="I33" s="104"/>
      <c r="J33" s="104"/>
      <c r="K33" s="104"/>
      <c r="L33" s="104"/>
    </row>
    <row r="34" spans="2:24" x14ac:dyDescent="0.3">
      <c r="B34" s="10"/>
      <c r="C34" s="95" t="s">
        <v>61</v>
      </c>
      <c r="D34" s="102"/>
      <c r="E34" s="103"/>
      <c r="F34" s="132"/>
      <c r="G34" s="104"/>
      <c r="H34" s="104"/>
      <c r="I34" s="104"/>
      <c r="J34" s="104"/>
      <c r="K34" s="104"/>
      <c r="L34" s="104"/>
    </row>
    <row r="35" spans="2:24" ht="14.4" hidden="1" outlineLevel="1" thickBot="1" x14ac:dyDescent="0.35">
      <c r="B35" s="10"/>
      <c r="C35" s="76" t="s">
        <v>55</v>
      </c>
      <c r="D35" s="133"/>
      <c r="E35" s="133"/>
      <c r="F35" s="105">
        <f t="shared" ref="F35:L35" si="12">SUM(F30:F34)</f>
        <v>0</v>
      </c>
      <c r="G35" s="105">
        <f t="shared" si="12"/>
        <v>0</v>
      </c>
      <c r="H35" s="105">
        <f t="shared" si="12"/>
        <v>0</v>
      </c>
      <c r="I35" s="105">
        <f t="shared" si="12"/>
        <v>0</v>
      </c>
      <c r="J35" s="105">
        <f t="shared" si="12"/>
        <v>0</v>
      </c>
      <c r="K35" s="105">
        <f t="shared" si="12"/>
        <v>0</v>
      </c>
      <c r="L35" s="105">
        <f t="shared" si="12"/>
        <v>0</v>
      </c>
    </row>
    <row r="36" spans="2:24" ht="14.4" hidden="1" outlineLevel="1" thickTop="1" x14ac:dyDescent="0.3">
      <c r="B36" s="10"/>
      <c r="C36" s="21"/>
      <c r="D36" s="21"/>
      <c r="E36" s="21"/>
      <c r="F36" s="21"/>
      <c r="G36" s="21"/>
      <c r="H36" s="21"/>
      <c r="I36" s="21"/>
      <c r="J36" s="21"/>
      <c r="K36" s="21"/>
      <c r="L36" s="21"/>
    </row>
    <row r="37" spans="2:24" hidden="1" outlineLevel="1" x14ac:dyDescent="0.3">
      <c r="B37" s="10"/>
      <c r="C37" s="81" t="s">
        <v>42</v>
      </c>
      <c r="D37" s="81"/>
      <c r="E37" s="82"/>
      <c r="F37" s="82">
        <f t="shared" ref="F37:L37" si="13">F27-F35</f>
        <v>0</v>
      </c>
      <c r="G37" s="82">
        <f t="shared" si="13"/>
        <v>0</v>
      </c>
      <c r="H37" s="82">
        <f t="shared" si="13"/>
        <v>0</v>
      </c>
      <c r="I37" s="82">
        <f t="shared" si="13"/>
        <v>0</v>
      </c>
      <c r="J37" s="82">
        <f t="shared" si="13"/>
        <v>0</v>
      </c>
      <c r="K37" s="82">
        <f t="shared" si="13"/>
        <v>0</v>
      </c>
      <c r="L37" s="82">
        <f t="shared" si="13"/>
        <v>0</v>
      </c>
    </row>
    <row r="38" spans="2:24" ht="14.4" hidden="1" outlineLevel="1" thickBot="1" x14ac:dyDescent="0.35">
      <c r="B38" s="10"/>
      <c r="C38" s="76" t="s">
        <v>43</v>
      </c>
      <c r="D38" s="76"/>
      <c r="E38" s="130">
        <v>0</v>
      </c>
      <c r="F38" s="77">
        <f>F37+E38</f>
        <v>0</v>
      </c>
      <c r="G38" s="77">
        <f>F38+G37</f>
        <v>0</v>
      </c>
      <c r="H38" s="77">
        <f t="shared" ref="H38:L38" si="14">G38+H37</f>
        <v>0</v>
      </c>
      <c r="I38" s="77">
        <f t="shared" si="14"/>
        <v>0</v>
      </c>
      <c r="J38" s="77">
        <f t="shared" si="14"/>
        <v>0</v>
      </c>
      <c r="K38" s="77">
        <f t="shared" si="14"/>
        <v>0</v>
      </c>
      <c r="L38" s="77">
        <f t="shared" si="14"/>
        <v>0</v>
      </c>
      <c r="M38" s="93"/>
      <c r="N38" s="93"/>
      <c r="O38" s="93"/>
      <c r="P38" s="93"/>
      <c r="Q38" s="93"/>
      <c r="R38" s="93"/>
      <c r="S38" s="67"/>
      <c r="T38" s="67"/>
      <c r="U38" s="67"/>
      <c r="V38" s="67"/>
      <c r="W38" s="67"/>
      <c r="X38" s="67"/>
    </row>
    <row r="39" spans="2:24" ht="14.4" hidden="1" outlineLevel="1" thickTop="1" x14ac:dyDescent="0.3">
      <c r="B39" s="10"/>
      <c r="K39" s="4"/>
      <c r="M39" s="93"/>
      <c r="N39" s="93"/>
      <c r="O39" s="93"/>
      <c r="P39" s="93"/>
      <c r="Q39" s="93"/>
      <c r="R39" s="93"/>
      <c r="S39" s="67"/>
      <c r="T39" s="67"/>
      <c r="U39" s="67"/>
      <c r="V39" s="67"/>
      <c r="W39" s="67"/>
      <c r="X39" s="67"/>
    </row>
    <row r="40" spans="2:24" collapsed="1" x14ac:dyDescent="0.3">
      <c r="B40" s="10"/>
      <c r="K40" s="4"/>
    </row>
    <row r="41" spans="2:24" ht="30" customHeight="1" x14ac:dyDescent="0.3">
      <c r="B41" s="10"/>
      <c r="C41" s="128" t="s">
        <v>98</v>
      </c>
      <c r="D41" s="118"/>
      <c r="E41" s="118"/>
      <c r="F41" s="118" t="str">
        <f t="shared" ref="F41:L41" si="15">F3</f>
        <v>2021 pr</v>
      </c>
      <c r="G41" s="118" t="str">
        <f t="shared" si="15"/>
        <v>2022 pr</v>
      </c>
      <c r="H41" s="118" t="str">
        <f t="shared" si="15"/>
        <v>2023 pr</v>
      </c>
      <c r="I41" s="118" t="str">
        <f t="shared" si="15"/>
        <v>2024 pr</v>
      </c>
      <c r="J41" s="118" t="str">
        <f t="shared" si="15"/>
        <v>2025 pr</v>
      </c>
      <c r="K41" s="118" t="str">
        <f t="shared" si="15"/>
        <v>2026 pr</v>
      </c>
      <c r="L41" s="118" t="str">
        <f t="shared" si="15"/>
        <v>2027 pr</v>
      </c>
    </row>
    <row r="42" spans="2:24" x14ac:dyDescent="0.3">
      <c r="B42" s="10"/>
      <c r="C42" s="141" t="s">
        <v>93</v>
      </c>
      <c r="D42" s="103"/>
      <c r="E42" s="103"/>
      <c r="F42" s="129">
        <f t="shared" ref="F42:L42" si="16">SUM(F43:F46)</f>
        <v>0</v>
      </c>
      <c r="G42" s="129">
        <f t="shared" si="16"/>
        <v>0</v>
      </c>
      <c r="H42" s="129">
        <f t="shared" si="16"/>
        <v>0</v>
      </c>
      <c r="I42" s="129">
        <f t="shared" si="16"/>
        <v>0</v>
      </c>
      <c r="J42" s="129">
        <f t="shared" si="16"/>
        <v>0</v>
      </c>
      <c r="K42" s="129">
        <f t="shared" si="16"/>
        <v>0</v>
      </c>
      <c r="L42" s="129">
        <f t="shared" si="16"/>
        <v>0</v>
      </c>
    </row>
    <row r="43" spans="2:24" x14ac:dyDescent="0.3">
      <c r="B43" s="10"/>
      <c r="C43" s="142" t="s">
        <v>85</v>
      </c>
      <c r="D43" s="103"/>
      <c r="E43" s="103"/>
      <c r="F43" s="150"/>
      <c r="G43" s="150"/>
      <c r="H43" s="150"/>
      <c r="I43" s="150"/>
      <c r="J43" s="150"/>
      <c r="K43" s="150"/>
      <c r="L43" s="150"/>
    </row>
    <row r="44" spans="2:24" x14ac:dyDescent="0.3">
      <c r="B44" s="10"/>
      <c r="C44" s="142" t="s">
        <v>86</v>
      </c>
      <c r="D44" s="103"/>
      <c r="E44" s="103"/>
      <c r="F44" s="150"/>
      <c r="G44" s="150"/>
      <c r="H44" s="150"/>
      <c r="I44" s="150"/>
      <c r="J44" s="150"/>
      <c r="K44" s="150"/>
      <c r="L44" s="150"/>
    </row>
    <row r="45" spans="2:24" x14ac:dyDescent="0.3">
      <c r="B45" s="10"/>
      <c r="C45" s="142" t="s">
        <v>87</v>
      </c>
      <c r="D45" s="103"/>
      <c r="E45" s="103"/>
      <c r="F45" s="150"/>
      <c r="G45" s="150"/>
      <c r="H45" s="150"/>
      <c r="I45" s="150"/>
      <c r="J45" s="150"/>
      <c r="K45" s="150"/>
      <c r="L45" s="150"/>
    </row>
    <row r="46" spans="2:24" x14ac:dyDescent="0.3">
      <c r="B46" s="10"/>
      <c r="C46" s="142" t="s">
        <v>88</v>
      </c>
      <c r="D46" s="103"/>
      <c r="E46" s="103"/>
      <c r="F46" s="150"/>
      <c r="G46" s="150"/>
      <c r="H46" s="150"/>
      <c r="I46" s="150"/>
      <c r="J46" s="150"/>
      <c r="K46" s="150"/>
      <c r="L46" s="150"/>
    </row>
    <row r="47" spans="2:24" x14ac:dyDescent="0.3">
      <c r="B47" s="10"/>
      <c r="C47" s="143" t="s">
        <v>94</v>
      </c>
      <c r="D47" s="103"/>
      <c r="E47" s="103"/>
      <c r="F47" s="129">
        <f t="shared" ref="F47:L47" si="17">SUM(F48:F51)</f>
        <v>0</v>
      </c>
      <c r="G47" s="129">
        <f t="shared" si="17"/>
        <v>0</v>
      </c>
      <c r="H47" s="129">
        <f t="shared" si="17"/>
        <v>0</v>
      </c>
      <c r="I47" s="129">
        <f t="shared" si="17"/>
        <v>0</v>
      </c>
      <c r="J47" s="129">
        <f t="shared" si="17"/>
        <v>0</v>
      </c>
      <c r="K47" s="129">
        <f t="shared" si="17"/>
        <v>0</v>
      </c>
      <c r="L47" s="129">
        <f t="shared" si="17"/>
        <v>0</v>
      </c>
    </row>
    <row r="48" spans="2:24" x14ac:dyDescent="0.3">
      <c r="B48" s="10"/>
      <c r="C48" s="142" t="s">
        <v>89</v>
      </c>
      <c r="D48" s="103"/>
      <c r="E48" s="103"/>
      <c r="F48" s="150"/>
      <c r="G48" s="150"/>
      <c r="H48" s="150"/>
      <c r="I48" s="150"/>
      <c r="J48" s="150"/>
      <c r="K48" s="150"/>
      <c r="L48" s="150"/>
    </row>
    <row r="49" spans="2:12" x14ac:dyDescent="0.3">
      <c r="B49" s="10"/>
      <c r="C49" s="142" t="s">
        <v>90</v>
      </c>
      <c r="D49" s="103"/>
      <c r="E49" s="103"/>
      <c r="F49" s="150"/>
      <c r="G49" s="150"/>
      <c r="H49" s="150"/>
      <c r="I49" s="150"/>
      <c r="J49" s="150"/>
      <c r="K49" s="150"/>
      <c r="L49" s="150"/>
    </row>
    <row r="50" spans="2:12" x14ac:dyDescent="0.3">
      <c r="B50" s="10"/>
      <c r="C50" s="142" t="s">
        <v>91</v>
      </c>
      <c r="D50" s="103"/>
      <c r="E50" s="103"/>
      <c r="F50" s="150"/>
      <c r="G50" s="150"/>
      <c r="H50" s="150"/>
      <c r="I50" s="150"/>
      <c r="J50" s="150"/>
      <c r="K50" s="150"/>
      <c r="L50" s="150"/>
    </row>
    <row r="51" spans="2:12" x14ac:dyDescent="0.3">
      <c r="B51" s="10"/>
      <c r="C51" s="144" t="s">
        <v>92</v>
      </c>
      <c r="D51" s="103"/>
      <c r="E51" s="103"/>
      <c r="F51" s="150"/>
      <c r="G51" s="150"/>
      <c r="H51" s="150"/>
      <c r="I51" s="150"/>
      <c r="J51" s="150"/>
      <c r="K51" s="150"/>
      <c r="L51" s="150"/>
    </row>
    <row r="52" spans="2:12" x14ac:dyDescent="0.3">
      <c r="C52" s="23"/>
      <c r="D52" s="23"/>
      <c r="E52" s="23"/>
      <c r="F52" s="23"/>
      <c r="G52" s="23"/>
      <c r="H52" s="23"/>
      <c r="I52" s="23"/>
      <c r="J52" s="23"/>
      <c r="K52" s="24"/>
      <c r="L52" s="23"/>
    </row>
    <row r="53" spans="2:12" x14ac:dyDescent="0.3">
      <c r="C53" s="23"/>
      <c r="D53" s="23"/>
      <c r="E53" s="23"/>
      <c r="F53" s="23"/>
      <c r="G53" s="23"/>
      <c r="H53" s="23"/>
      <c r="I53" s="23"/>
      <c r="J53" s="23"/>
      <c r="K53" s="24"/>
      <c r="L53" s="23"/>
    </row>
    <row r="54" spans="2:12" ht="15.75" customHeight="1" x14ac:dyDescent="0.3">
      <c r="C54" s="79" t="s">
        <v>77</v>
      </c>
      <c r="D54" s="79"/>
      <c r="E54" s="23"/>
      <c r="F54" s="23"/>
      <c r="G54" s="23"/>
      <c r="H54" s="23"/>
      <c r="I54" s="23"/>
      <c r="J54" s="23"/>
      <c r="K54" s="24"/>
      <c r="L54" s="23"/>
    </row>
    <row r="55" spans="2:12" x14ac:dyDescent="0.3">
      <c r="C55" s="147" t="s">
        <v>66</v>
      </c>
      <c r="D55" s="122"/>
    </row>
    <row r="56" spans="2:12" x14ac:dyDescent="0.3">
      <c r="C56" s="148" t="s">
        <v>67</v>
      </c>
      <c r="D56" s="122"/>
    </row>
    <row r="57" spans="2:12" x14ac:dyDescent="0.3">
      <c r="C57" s="148" t="s">
        <v>68</v>
      </c>
      <c r="D57" s="122"/>
    </row>
    <row r="58" spans="2:12" x14ac:dyDescent="0.3">
      <c r="C58" s="148" t="s">
        <v>69</v>
      </c>
      <c r="D58" s="14">
        <f>D56-D57</f>
        <v>0</v>
      </c>
    </row>
    <row r="59" spans="2:12" x14ac:dyDescent="0.3">
      <c r="C59" s="148" t="s">
        <v>75</v>
      </c>
      <c r="D59" s="14">
        <f>D55-D56</f>
        <v>0</v>
      </c>
    </row>
    <row r="60" spans="2:12" x14ac:dyDescent="0.3">
      <c r="C60" s="149" t="s">
        <v>70</v>
      </c>
      <c r="D60" s="113">
        <f>D58+D59</f>
        <v>0</v>
      </c>
      <c r="E60" s="100">
        <f>D60-D63-D66</f>
        <v>0</v>
      </c>
      <c r="F60" s="101"/>
    </row>
    <row r="61" spans="2:12" x14ac:dyDescent="0.3">
      <c r="C61" s="97"/>
      <c r="D61" s="99"/>
    </row>
    <row r="62" spans="2:12" x14ac:dyDescent="0.3">
      <c r="C62" s="145" t="s">
        <v>71</v>
      </c>
      <c r="D62" s="146"/>
    </row>
    <row r="63" spans="2:12" x14ac:dyDescent="0.3">
      <c r="C63" s="86" t="s">
        <v>95</v>
      </c>
      <c r="D63" s="123"/>
    </row>
    <row r="64" spans="2:12" x14ac:dyDescent="0.3">
      <c r="C64" s="86" t="s">
        <v>72</v>
      </c>
      <c r="D64" s="122"/>
    </row>
    <row r="65" spans="3:12" x14ac:dyDescent="0.3">
      <c r="C65" s="86" t="s">
        <v>73</v>
      </c>
      <c r="D65" s="124"/>
    </row>
    <row r="66" spans="3:12" x14ac:dyDescent="0.3">
      <c r="C66" s="98" t="s">
        <v>74</v>
      </c>
      <c r="D66" s="113">
        <f>D64+D65</f>
        <v>0</v>
      </c>
    </row>
    <row r="69" spans="3:12" x14ac:dyDescent="0.3">
      <c r="C69" s="79" t="s">
        <v>30</v>
      </c>
      <c r="D69" s="1"/>
      <c r="E69" s="1"/>
      <c r="F69" s="1"/>
      <c r="G69" s="1"/>
      <c r="H69" s="1"/>
      <c r="I69" s="1"/>
      <c r="J69" s="1"/>
      <c r="K69" s="1"/>
      <c r="L69" s="1"/>
    </row>
    <row r="70" spans="3:12" ht="30.75" customHeight="1" x14ac:dyDescent="0.3">
      <c r="C70" s="80" t="s">
        <v>64</v>
      </c>
      <c r="D70" s="151"/>
      <c r="E70" s="152"/>
      <c r="F70" s="152"/>
      <c r="G70" s="152"/>
      <c r="H70" s="152"/>
      <c r="I70" s="152"/>
      <c r="J70" s="152"/>
      <c r="K70" s="152"/>
      <c r="L70" s="153"/>
    </row>
    <row r="71" spans="3:12" ht="31.5" customHeight="1" x14ac:dyDescent="0.3">
      <c r="C71" s="80" t="s">
        <v>63</v>
      </c>
      <c r="D71" s="151"/>
      <c r="E71" s="152"/>
      <c r="F71" s="152"/>
      <c r="G71" s="152"/>
      <c r="H71" s="152"/>
      <c r="I71" s="152"/>
      <c r="J71" s="152"/>
      <c r="K71" s="152"/>
      <c r="L71" s="153"/>
    </row>
    <row r="72" spans="3:12" ht="30" customHeight="1" x14ac:dyDescent="0.3">
      <c r="C72" s="80" t="s">
        <v>96</v>
      </c>
      <c r="D72" s="151"/>
      <c r="E72" s="152"/>
      <c r="F72" s="152"/>
      <c r="G72" s="152"/>
      <c r="H72" s="152"/>
      <c r="I72" s="152"/>
      <c r="J72" s="152"/>
      <c r="K72" s="152"/>
      <c r="L72" s="153"/>
    </row>
  </sheetData>
  <sheetProtection algorithmName="SHA-512" hashValue="ufHZa+3/PJ5IabLNSPITRAlwzWvVBz35PMvyAnvBh2bRWYDAjnoqfEYhvz0HtGFRsMY3Eh1+bN+WV88B0uoG+Q==" saltValue="t6TzfuhvsohVF7VqkXyDMw==" spinCount="100000" sheet="1" objects="1" scenarios="1"/>
  <mergeCells count="5">
    <mergeCell ref="D71:L71"/>
    <mergeCell ref="D72:L72"/>
    <mergeCell ref="D2:E2"/>
    <mergeCell ref="C28:L28"/>
    <mergeCell ref="D70:L70"/>
  </mergeCells>
  <phoneticPr fontId="0" type="noConversion"/>
  <conditionalFormatting sqref="E38:L38">
    <cfRule type="cellIs" dxfId="14" priority="1" operator="lessThan">
      <formula>0</formula>
    </cfRule>
    <cfRule type="cellIs" dxfId="13" priority="3" operator="lessThan">
      <formula>0</formula>
    </cfRule>
  </conditionalFormatting>
  <pageMargins left="0.70866141732283472" right="0.70866141732283472" top="0.74803149606299213" bottom="0.74803149606299213" header="0.31496062992125984" footer="0.31496062992125984"/>
  <pageSetup paperSize="9" scale="89" fitToHeight="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L48"/>
  <sheetViews>
    <sheetView workbookViewId="0">
      <selection activeCell="B26" sqref="B26"/>
    </sheetView>
  </sheetViews>
  <sheetFormatPr defaultColWidth="11.88671875" defaultRowHeight="12.75" customHeight="1" x14ac:dyDescent="0.3"/>
  <cols>
    <col min="1" max="1" width="1" style="36" customWidth="1"/>
    <col min="2" max="2" width="62" style="36" customWidth="1"/>
    <col min="3" max="3" width="12.44140625" style="49" customWidth="1"/>
    <col min="4" max="4" width="12.33203125" style="36" customWidth="1"/>
    <col min="5" max="5" width="11.5546875" style="36" customWidth="1"/>
    <col min="6" max="11" width="11.33203125" style="36" customWidth="1"/>
    <col min="12" max="16384" width="11.88671875" style="36"/>
  </cols>
  <sheetData>
    <row r="2" spans="2:12" s="37" customFormat="1" ht="12.75" customHeight="1" x14ac:dyDescent="0.3">
      <c r="B2" s="72" t="s">
        <v>58</v>
      </c>
      <c r="C2" s="56" t="s">
        <v>16</v>
      </c>
      <c r="D2" s="56">
        <f>'MA aruanne - detailne'!D3</f>
        <v>2019</v>
      </c>
      <c r="E2" s="56">
        <f>D2+1</f>
        <v>2020</v>
      </c>
      <c r="F2" s="68"/>
      <c r="G2" s="68"/>
      <c r="H2" s="68"/>
      <c r="I2" s="69"/>
    </row>
    <row r="3" spans="2:12" s="37" customFormat="1" ht="12.75" customHeight="1" x14ac:dyDescent="0.3">
      <c r="B3" s="17" t="s">
        <v>20</v>
      </c>
      <c r="C3" s="17"/>
      <c r="D3" s="28">
        <f>D4+D6</f>
        <v>0</v>
      </c>
      <c r="E3" s="28">
        <f>E4+E6</f>
        <v>0</v>
      </c>
    </row>
    <row r="4" spans="2:12" s="37" customFormat="1" ht="12.75" customHeight="1" x14ac:dyDescent="0.3">
      <c r="B4" s="16" t="s">
        <v>1</v>
      </c>
      <c r="C4" s="16"/>
      <c r="D4" s="25"/>
      <c r="E4" s="25"/>
    </row>
    <row r="5" spans="2:12" s="37" customFormat="1" ht="12.75" customHeight="1" x14ac:dyDescent="0.3">
      <c r="B5" s="16" t="s">
        <v>49</v>
      </c>
      <c r="C5" s="16"/>
      <c r="D5" s="25"/>
      <c r="E5" s="25"/>
    </row>
    <row r="6" spans="2:12" s="37" customFormat="1" ht="12.75" customHeight="1" x14ac:dyDescent="0.3">
      <c r="B6" s="16" t="s">
        <v>2</v>
      </c>
      <c r="C6" s="16"/>
      <c r="D6" s="25"/>
      <c r="E6" s="25"/>
    </row>
    <row r="7" spans="2:12" s="45" customFormat="1" ht="12.75" customHeight="1" x14ac:dyDescent="0.3">
      <c r="B7" s="17" t="s">
        <v>21</v>
      </c>
      <c r="C7" s="17"/>
      <c r="D7" s="28">
        <f>D8+D13</f>
        <v>0</v>
      </c>
      <c r="E7" s="28">
        <f>E8+E13</f>
        <v>0</v>
      </c>
    </row>
    <row r="8" spans="2:12" s="37" customFormat="1" ht="12.75" customHeight="1" x14ac:dyDescent="0.3">
      <c r="B8" s="17" t="s">
        <v>12</v>
      </c>
      <c r="C8" s="17"/>
      <c r="D8" s="28">
        <f>D9+D11</f>
        <v>0</v>
      </c>
      <c r="E8" s="28">
        <f>E9+E11</f>
        <v>0</v>
      </c>
    </row>
    <row r="9" spans="2:12" s="37" customFormat="1" ht="12.75" customHeight="1" x14ac:dyDescent="0.3">
      <c r="B9" s="16" t="s">
        <v>3</v>
      </c>
      <c r="C9" s="16"/>
      <c r="D9" s="25"/>
      <c r="E9" s="25"/>
    </row>
    <row r="10" spans="2:12" s="37" customFormat="1" ht="12.75" customHeight="1" x14ac:dyDescent="0.3">
      <c r="B10" s="16" t="s">
        <v>47</v>
      </c>
      <c r="C10" s="16"/>
      <c r="D10" s="25"/>
      <c r="E10" s="25"/>
    </row>
    <row r="11" spans="2:12" s="37" customFormat="1" ht="12.75" customHeight="1" x14ac:dyDescent="0.3">
      <c r="B11" s="16" t="s">
        <v>8</v>
      </c>
      <c r="C11" s="16"/>
      <c r="D11" s="25"/>
      <c r="E11" s="25"/>
    </row>
    <row r="12" spans="2:12" s="37" customFormat="1" ht="12.75" customHeight="1" x14ac:dyDescent="0.3">
      <c r="B12" s="16" t="s">
        <v>48</v>
      </c>
      <c r="C12" s="16"/>
      <c r="D12" s="25"/>
      <c r="E12" s="25"/>
    </row>
    <row r="13" spans="2:12" s="37" customFormat="1" ht="12.75" customHeight="1" x14ac:dyDescent="0.3">
      <c r="B13" s="17" t="s">
        <v>0</v>
      </c>
      <c r="C13" s="17"/>
      <c r="D13" s="27"/>
      <c r="E13" s="27"/>
    </row>
    <row r="14" spans="2:12" s="37" customFormat="1" ht="12.75" customHeight="1" x14ac:dyDescent="0.3">
      <c r="B14" s="63" t="s">
        <v>50</v>
      </c>
      <c r="C14" s="63"/>
      <c r="D14" s="64">
        <f>D3-D8-D13</f>
        <v>0</v>
      </c>
      <c r="E14" s="64">
        <f>E3-E8-E13</f>
        <v>0</v>
      </c>
    </row>
    <row r="15" spans="2:12" s="37" customFormat="1" ht="12.75" customHeight="1" x14ac:dyDescent="0.3"/>
    <row r="16" spans="2:12" s="37" customFormat="1" ht="12.75" customHeight="1" x14ac:dyDescent="0.3">
      <c r="B16" s="22" t="s">
        <v>13</v>
      </c>
      <c r="C16" s="26"/>
      <c r="D16" s="56">
        <f>'MA aruanne - detailne'!D3</f>
        <v>2019</v>
      </c>
      <c r="E16" s="56">
        <f>'MA aruanne - detailne'!E3</f>
        <v>2020</v>
      </c>
      <c r="F16" s="56" t="str">
        <f>'MA aruanne - detailne'!F3</f>
        <v>2021 pr</v>
      </c>
      <c r="G16" s="56" t="str">
        <f>'MA aruanne - detailne'!G3</f>
        <v>2022 pr</v>
      </c>
      <c r="H16" s="56" t="str">
        <f>'MA aruanne - detailne'!H3</f>
        <v>2023 pr</v>
      </c>
      <c r="I16" s="56" t="str">
        <f>'MA aruanne - detailne'!I3</f>
        <v>2024 pr</v>
      </c>
      <c r="J16" s="56" t="str">
        <f>'MA aruanne - detailne'!J3</f>
        <v>2025 pr</v>
      </c>
      <c r="K16" s="56" t="str">
        <f>'MA aruanne - detailne'!K3</f>
        <v>2026 pr</v>
      </c>
      <c r="L16" s="56" t="str">
        <f>'MA aruanne - detailne'!L3</f>
        <v>2027 pr</v>
      </c>
    </row>
    <row r="17" spans="2:12" s="37" customFormat="1" ht="12.75" customHeight="1" x14ac:dyDescent="0.3">
      <c r="B17" s="16" t="s">
        <v>29</v>
      </c>
      <c r="C17" s="16"/>
      <c r="D17" s="30">
        <f>'MA aruanne - detailne'!D4</f>
        <v>0</v>
      </c>
      <c r="E17" s="30">
        <f>'MA aruanne - detailne'!E4</f>
        <v>0</v>
      </c>
      <c r="F17" s="30">
        <f>'MA aruanne - detailne'!F4</f>
        <v>0</v>
      </c>
      <c r="G17" s="30">
        <f>'MA aruanne - detailne'!G4</f>
        <v>0</v>
      </c>
      <c r="H17" s="30">
        <f>'MA aruanne - detailne'!H4</f>
        <v>0</v>
      </c>
      <c r="I17" s="30">
        <f>'MA aruanne - detailne'!I4</f>
        <v>0</v>
      </c>
      <c r="J17" s="30">
        <f>'MA aruanne - detailne'!J4</f>
        <v>0</v>
      </c>
      <c r="K17" s="30">
        <f>'MA aruanne - detailne'!K4</f>
        <v>0</v>
      </c>
      <c r="L17" s="30">
        <f>'MA aruanne - detailne'!L4</f>
        <v>0</v>
      </c>
    </row>
    <row r="18" spans="2:12" s="37" customFormat="1" ht="12.75" customHeight="1" x14ac:dyDescent="0.3">
      <c r="B18" s="16" t="s">
        <v>6</v>
      </c>
      <c r="C18" s="16"/>
      <c r="D18" s="30">
        <f>'MA aruanne - detailne'!D14</f>
        <v>0</v>
      </c>
      <c r="E18" s="30">
        <f>'MA aruanne - detailne'!E14</f>
        <v>0</v>
      </c>
      <c r="F18" s="30">
        <f>'MA aruanne - detailne'!F14</f>
        <v>0</v>
      </c>
      <c r="G18" s="30">
        <f>'MA aruanne - detailne'!G14</f>
        <v>0</v>
      </c>
      <c r="H18" s="30">
        <f>'MA aruanne - detailne'!H14</f>
        <v>0</v>
      </c>
      <c r="I18" s="30">
        <f>'MA aruanne - detailne'!I14</f>
        <v>0</v>
      </c>
      <c r="J18" s="30">
        <f>'MA aruanne - detailne'!J14</f>
        <v>0</v>
      </c>
      <c r="K18" s="30">
        <f>'MA aruanne - detailne'!K14</f>
        <v>0</v>
      </c>
      <c r="L18" s="30">
        <f>'MA aruanne - detailne'!L14</f>
        <v>0</v>
      </c>
    </row>
    <row r="19" spans="2:12" s="37" customFormat="1" ht="12.75" customHeight="1" x14ac:dyDescent="0.3">
      <c r="B19" s="17" t="s">
        <v>41</v>
      </c>
      <c r="C19" s="17"/>
      <c r="D19" s="31">
        <f>D17-D18</f>
        <v>0</v>
      </c>
      <c r="E19" s="31">
        <f t="shared" ref="E19:K19" si="0">E17-E18</f>
        <v>0</v>
      </c>
      <c r="F19" s="31">
        <f t="shared" si="0"/>
        <v>0</v>
      </c>
      <c r="G19" s="31">
        <f t="shared" si="0"/>
        <v>0</v>
      </c>
      <c r="H19" s="31">
        <f t="shared" si="0"/>
        <v>0</v>
      </c>
      <c r="I19" s="31">
        <f t="shared" si="0"/>
        <v>0</v>
      </c>
      <c r="J19" s="31">
        <f t="shared" si="0"/>
        <v>0</v>
      </c>
      <c r="K19" s="31">
        <f t="shared" si="0"/>
        <v>0</v>
      </c>
      <c r="L19" s="31">
        <f t="shared" ref="L19" si="1">L17-L18</f>
        <v>0</v>
      </c>
    </row>
    <row r="20" spans="2:12" s="37" customFormat="1" ht="12.75" customHeight="1" x14ac:dyDescent="0.3">
      <c r="B20" s="22" t="s">
        <v>34</v>
      </c>
      <c r="C20" s="26"/>
      <c r="D20" s="56">
        <f>D16</f>
        <v>2019</v>
      </c>
      <c r="E20" s="56">
        <f t="shared" ref="E20:L20" si="2">E16</f>
        <v>2020</v>
      </c>
      <c r="F20" s="56" t="str">
        <f t="shared" si="2"/>
        <v>2021 pr</v>
      </c>
      <c r="G20" s="56" t="str">
        <f t="shared" si="2"/>
        <v>2022 pr</v>
      </c>
      <c r="H20" s="56" t="str">
        <f t="shared" si="2"/>
        <v>2023 pr</v>
      </c>
      <c r="I20" s="56" t="str">
        <f t="shared" si="2"/>
        <v>2024 pr</v>
      </c>
      <c r="J20" s="56" t="str">
        <f t="shared" si="2"/>
        <v>2025 pr</v>
      </c>
      <c r="K20" s="56" t="str">
        <f t="shared" si="2"/>
        <v>2026 pr</v>
      </c>
      <c r="L20" s="56" t="str">
        <f t="shared" si="2"/>
        <v>2027 pr</v>
      </c>
    </row>
    <row r="21" spans="2:12" s="37" customFormat="1" ht="12.75" customHeight="1" x14ac:dyDescent="0.3">
      <c r="B21" s="16" t="s">
        <v>29</v>
      </c>
      <c r="C21" s="16"/>
      <c r="D21" s="31"/>
      <c r="E21" s="32">
        <f>IF(AND(D17&gt;0,E17&gt;0),E17/D17-1, IF(AND(D17&lt;0,E17&lt;0),-(E17/D17-1), IF(AND(D17&gt;0,E17&lt;0),E17/D17-1, IF(AND(D17&lt;0,E17&gt;0),ABS(E17/D17-1), IF(D17=0,0%, IF(AND(D17&gt;0,E17=0),-100%, IF(AND(D17&lt;0,E17=0),100%)))))))</f>
        <v>0</v>
      </c>
      <c r="F21" s="32">
        <f t="shared" ref="F21:K21" si="3">IF(AND(E17&gt;0,F17&gt;0),F17/E17-1, IF(AND(E17&lt;0,F17&lt;0),-(F17/E17-1), IF(AND(E17&gt;0,F17&lt;0),F17/E17-1, IF(AND(E17&lt;0,F17&gt;0),ABS(F17/E17-1), IF(E17=0,0%, IF(AND(E17&gt;0,F17=0),-100%, IF(AND(E17&lt;0,F17=0),100%)))))))</f>
        <v>0</v>
      </c>
      <c r="G21" s="32">
        <f t="shared" si="3"/>
        <v>0</v>
      </c>
      <c r="H21" s="32">
        <f t="shared" si="3"/>
        <v>0</v>
      </c>
      <c r="I21" s="32">
        <f t="shared" si="3"/>
        <v>0</v>
      </c>
      <c r="J21" s="32">
        <f t="shared" si="3"/>
        <v>0</v>
      </c>
      <c r="K21" s="32">
        <f t="shared" si="3"/>
        <v>0</v>
      </c>
      <c r="L21" s="32">
        <f t="shared" ref="L21:L23" si="4">IF(AND(K17&gt;0,L17&gt;0),L17/K17-1, IF(AND(K17&lt;0,L17&lt;0),-(L17/K17-1), IF(AND(K17&gt;0,L17&lt;0),L17/K17-1, IF(AND(K17&lt;0,L17&gt;0),ABS(L17/K17-1), IF(K17=0,0%, IF(AND(K17&gt;0,L17=0),-100%, IF(AND(K17&lt;0,L17=0),100%)))))))</f>
        <v>0</v>
      </c>
    </row>
    <row r="22" spans="2:12" s="37" customFormat="1" ht="12.75" customHeight="1" x14ac:dyDescent="0.3">
      <c r="B22" s="16" t="s">
        <v>6</v>
      </c>
      <c r="C22" s="16"/>
      <c r="D22" s="31"/>
      <c r="E22" s="32">
        <f>IF(AND(D18&gt;0,E18&gt;0),E18/D18-1, IF(AND(D18&lt;0,E18&lt;0),-(E18/D18-1), IF(AND(D18&gt;0,E18&lt;0),E18/D18-1, IF(AND(D18&lt;0,E18&gt;0),ABS(E18/D18-1), IF(D18=0,0%, IF(AND(D18&gt;0,E18=0),-100%, IF(AND(D18&lt;0,E18=0),100%)))))))</f>
        <v>0</v>
      </c>
      <c r="F22" s="32">
        <f t="shared" ref="F22:K22" si="5">IF(AND(E18&gt;0,F18&gt;0),F18/E18-1, IF(AND(E18&lt;0,F18&lt;0),-(F18/E18-1), IF(AND(E18&gt;0,F18&lt;0),F18/E18-1, IF(AND(E18&lt;0,F18&gt;0),ABS(F18/E18-1), IF(E18=0,0%, IF(AND(E18&gt;0,F18=0),-100%, IF(AND(E18&lt;0,F18=0),100%)))))))</f>
        <v>0</v>
      </c>
      <c r="G22" s="32">
        <f t="shared" si="5"/>
        <v>0</v>
      </c>
      <c r="H22" s="32">
        <f t="shared" si="5"/>
        <v>0</v>
      </c>
      <c r="I22" s="32">
        <f t="shared" si="5"/>
        <v>0</v>
      </c>
      <c r="J22" s="32">
        <f t="shared" si="5"/>
        <v>0</v>
      </c>
      <c r="K22" s="32">
        <f t="shared" si="5"/>
        <v>0</v>
      </c>
      <c r="L22" s="32">
        <f t="shared" si="4"/>
        <v>0</v>
      </c>
    </row>
    <row r="23" spans="2:12" s="37" customFormat="1" ht="12.75" customHeight="1" x14ac:dyDescent="0.3">
      <c r="B23" s="17" t="str">
        <f>B19</f>
        <v>EBITDA (v.a. toetused põhivara soetamiseks)</v>
      </c>
      <c r="C23" s="17"/>
      <c r="D23" s="31"/>
      <c r="E23" s="33">
        <f>IF(AND(D19&gt;0,E19&gt;0),E19/D19-1, IF(AND(D19&lt;0,E19&lt;0),-(E19/D19-1), IF(AND(D19&gt;0,E19&lt;0),E19/D19-1, IF(AND(D19&lt;0,E19&gt;0),ABS(E19/D19-1), IF(D19=0,0%, IF(AND(D19&gt;0,E19=0),-100%, IF(AND(D19&lt;0,E19=0),100%)))))))</f>
        <v>0</v>
      </c>
      <c r="F23" s="33">
        <f t="shared" ref="F23:K23" si="6">IF(AND(E19&gt;0,F19&gt;0),F19/E19-1, IF(AND(E19&lt;0,F19&lt;0),-(F19/E19-1), IF(AND(E19&gt;0,F19&lt;0),F19/E19-1, IF(AND(E19&lt;0,F19&gt;0),ABS(F19/E19-1), IF(E19=0,0%, IF(AND(E19&gt;0,F19=0),-100%, IF(AND(E19&lt;0,F19=0),100%)))))))</f>
        <v>0</v>
      </c>
      <c r="G23" s="33">
        <f t="shared" si="6"/>
        <v>0</v>
      </c>
      <c r="H23" s="33">
        <f t="shared" si="6"/>
        <v>0</v>
      </c>
      <c r="I23" s="33">
        <f t="shared" si="6"/>
        <v>0</v>
      </c>
      <c r="J23" s="33">
        <f t="shared" si="6"/>
        <v>0</v>
      </c>
      <c r="K23" s="33">
        <f t="shared" si="6"/>
        <v>0</v>
      </c>
      <c r="L23" s="33">
        <f t="shared" si="4"/>
        <v>0</v>
      </c>
    </row>
    <row r="24" spans="2:12" s="37" customFormat="1" ht="12.75" customHeight="1" x14ac:dyDescent="0.3"/>
    <row r="25" spans="2:12" s="37" customFormat="1" ht="12.75" customHeight="1" x14ac:dyDescent="0.3">
      <c r="B25" s="22" t="s">
        <v>36</v>
      </c>
      <c r="C25" s="22"/>
      <c r="D25" s="56">
        <f>D20</f>
        <v>2019</v>
      </c>
      <c r="E25" s="56">
        <f t="shared" ref="E25:K25" si="7">E20</f>
        <v>2020</v>
      </c>
      <c r="F25" s="56" t="str">
        <f t="shared" si="7"/>
        <v>2021 pr</v>
      </c>
      <c r="G25" s="56" t="str">
        <f t="shared" si="7"/>
        <v>2022 pr</v>
      </c>
      <c r="H25" s="56" t="str">
        <f t="shared" si="7"/>
        <v>2023 pr</v>
      </c>
      <c r="I25" s="56" t="str">
        <f t="shared" si="7"/>
        <v>2024 pr</v>
      </c>
      <c r="J25" s="56" t="str">
        <f t="shared" si="7"/>
        <v>2025 pr</v>
      </c>
      <c r="K25" s="56" t="str">
        <f t="shared" si="7"/>
        <v>2026 pr</v>
      </c>
      <c r="L25" s="56" t="str">
        <f t="shared" ref="L25" si="8">L20</f>
        <v>2027 pr</v>
      </c>
    </row>
    <row r="26" spans="2:12" s="37" customFormat="1" ht="12.75" customHeight="1" x14ac:dyDescent="0.3">
      <c r="B26" s="70" t="s">
        <v>59</v>
      </c>
      <c r="C26" s="70"/>
      <c r="D26" s="70"/>
      <c r="E26" s="70"/>
      <c r="F26" s="71">
        <v>0</v>
      </c>
      <c r="G26" s="71">
        <v>0</v>
      </c>
      <c r="H26" s="71">
        <v>0</v>
      </c>
      <c r="I26" s="71">
        <v>0</v>
      </c>
      <c r="J26" s="71">
        <v>0</v>
      </c>
      <c r="K26" s="71">
        <v>0</v>
      </c>
      <c r="L26" s="71">
        <v>0</v>
      </c>
    </row>
    <row r="27" spans="2:12" s="37" customFormat="1" ht="12.75" customHeight="1" x14ac:dyDescent="0.3">
      <c r="B27" s="17" t="s">
        <v>37</v>
      </c>
      <c r="C27" s="16"/>
      <c r="D27" s="28">
        <f>SUM(D28:D29)</f>
        <v>0</v>
      </c>
      <c r="E27" s="28">
        <f t="shared" ref="E27:K27" si="9">SUM(E28:E29)</f>
        <v>0</v>
      </c>
      <c r="F27" s="61">
        <f t="shared" si="9"/>
        <v>0</v>
      </c>
      <c r="G27" s="61">
        <f t="shared" si="9"/>
        <v>0</v>
      </c>
      <c r="H27" s="61">
        <f t="shared" si="9"/>
        <v>0</v>
      </c>
      <c r="I27" s="61">
        <f t="shared" si="9"/>
        <v>0</v>
      </c>
      <c r="J27" s="61">
        <f t="shared" si="9"/>
        <v>0</v>
      </c>
      <c r="K27" s="61">
        <f t="shared" si="9"/>
        <v>0</v>
      </c>
      <c r="L27" s="61">
        <f t="shared" ref="L27" si="10">SUM(L28:L29)</f>
        <v>0</v>
      </c>
    </row>
    <row r="28" spans="2:12" s="37" customFormat="1" ht="12.75" customHeight="1" x14ac:dyDescent="0.3">
      <c r="B28" s="16" t="s">
        <v>31</v>
      </c>
      <c r="C28" s="16"/>
      <c r="D28" s="53">
        <v>0</v>
      </c>
      <c r="E28" s="53">
        <v>0</v>
      </c>
      <c r="F28" s="53">
        <f>'MA aruanne - detailne'!F33</f>
        <v>0</v>
      </c>
      <c r="G28" s="53">
        <f>'MA aruanne - detailne'!G33</f>
        <v>0</v>
      </c>
      <c r="H28" s="53">
        <f>'MA aruanne - detailne'!H33</f>
        <v>0</v>
      </c>
      <c r="I28" s="53">
        <f>'MA aruanne - detailne'!I33</f>
        <v>0</v>
      </c>
      <c r="J28" s="53">
        <f>'MA aruanne - detailne'!J33</f>
        <v>0</v>
      </c>
      <c r="K28" s="53">
        <f>'MA aruanne - detailne'!K33</f>
        <v>0</v>
      </c>
      <c r="L28" s="53">
        <f>'MA aruanne - detailne'!L33</f>
        <v>0</v>
      </c>
    </row>
    <row r="29" spans="2:12" s="37" customFormat="1" ht="12.75" customHeight="1" x14ac:dyDescent="0.3">
      <c r="B29" s="16" t="s">
        <v>32</v>
      </c>
      <c r="C29" s="17"/>
      <c r="D29" s="54">
        <v>0</v>
      </c>
      <c r="E29" s="54">
        <v>0</v>
      </c>
      <c r="F29" s="62">
        <f>'MA aruanne - detailne'!F34</f>
        <v>0</v>
      </c>
      <c r="G29" s="62">
        <f>'MA aruanne - detailne'!G34</f>
        <v>0</v>
      </c>
      <c r="H29" s="62">
        <f>'MA aruanne - detailne'!H34</f>
        <v>0</v>
      </c>
      <c r="I29" s="62">
        <f>'MA aruanne - detailne'!I34</f>
        <v>0</v>
      </c>
      <c r="J29" s="62">
        <f>'MA aruanne - detailne'!J34</f>
        <v>0</v>
      </c>
      <c r="K29" s="62">
        <f>'MA aruanne - detailne'!K34</f>
        <v>0</v>
      </c>
      <c r="L29" s="62">
        <f>'MA aruanne - detailne'!L34</f>
        <v>0</v>
      </c>
    </row>
    <row r="30" spans="2:12" s="37" customFormat="1" ht="12.75" customHeight="1" thickBot="1" x14ac:dyDescent="0.35">
      <c r="B30" s="17" t="s">
        <v>33</v>
      </c>
      <c r="C30" s="28">
        <v>1.25</v>
      </c>
      <c r="D30" s="29" t="str">
        <f>IF(D27=0,"-",ROUND(D19/D27,2))</f>
        <v>-</v>
      </c>
      <c r="E30" s="29" t="str">
        <f t="shared" ref="E30:K30" si="11">IF(E27=0,"-",ROUND(E19/E27,2))</f>
        <v>-</v>
      </c>
      <c r="F30" s="29" t="str">
        <f t="shared" si="11"/>
        <v>-</v>
      </c>
      <c r="G30" s="29" t="str">
        <f t="shared" si="11"/>
        <v>-</v>
      </c>
      <c r="H30" s="29" t="str">
        <f t="shared" si="11"/>
        <v>-</v>
      </c>
      <c r="I30" s="29" t="str">
        <f t="shared" si="11"/>
        <v>-</v>
      </c>
      <c r="J30" s="29" t="str">
        <f t="shared" si="11"/>
        <v>-</v>
      </c>
      <c r="K30" s="29" t="str">
        <f t="shared" si="11"/>
        <v>-</v>
      </c>
      <c r="L30" s="29" t="str">
        <f t="shared" ref="L30" si="12">IF(L27=0,"-",ROUND(L19/L27,2))</f>
        <v>-</v>
      </c>
    </row>
    <row r="31" spans="2:12" s="37" customFormat="1" ht="12.75" customHeight="1" thickTop="1" x14ac:dyDescent="0.3">
      <c r="B31" s="16" t="s">
        <v>35</v>
      </c>
      <c r="C31" s="16"/>
      <c r="D31" s="34">
        <f>D10+D12</f>
        <v>0</v>
      </c>
      <c r="E31" s="65">
        <f>E10+E12</f>
        <v>0</v>
      </c>
      <c r="F31" s="66">
        <f>E31+F26-F28</f>
        <v>0</v>
      </c>
      <c r="G31" s="66">
        <f t="shared" ref="G31:L31" si="13">F31+G26-G28</f>
        <v>0</v>
      </c>
      <c r="H31" s="66">
        <f t="shared" si="13"/>
        <v>0</v>
      </c>
      <c r="I31" s="66">
        <f t="shared" si="13"/>
        <v>0</v>
      </c>
      <c r="J31" s="66">
        <f t="shared" si="13"/>
        <v>0</v>
      </c>
      <c r="K31" s="66">
        <f t="shared" si="13"/>
        <v>0</v>
      </c>
      <c r="L31" s="66">
        <f t="shared" si="13"/>
        <v>0</v>
      </c>
    </row>
    <row r="32" spans="2:12" ht="12.75" customHeight="1" x14ac:dyDescent="0.3">
      <c r="D32" s="35"/>
    </row>
    <row r="33" spans="2:12" s="37" customFormat="1" ht="12.75" customHeight="1" x14ac:dyDescent="0.3">
      <c r="B33" s="22" t="s">
        <v>26</v>
      </c>
      <c r="C33" s="22"/>
      <c r="D33" s="56">
        <f>D2</f>
        <v>2019</v>
      </c>
      <c r="E33" s="56">
        <f>E2</f>
        <v>2020</v>
      </c>
    </row>
    <row r="34" spans="2:12" ht="12.75" customHeight="1" x14ac:dyDescent="0.3">
      <c r="B34" s="17" t="s">
        <v>17</v>
      </c>
      <c r="C34" s="17"/>
      <c r="D34" s="17"/>
      <c r="E34" s="17"/>
    </row>
    <row r="35" spans="2:12" ht="12.75" customHeight="1" x14ac:dyDescent="0.3">
      <c r="B35" s="46" t="s">
        <v>4</v>
      </c>
      <c r="C35" s="50">
        <v>1.25</v>
      </c>
      <c r="D35" s="38" t="str">
        <f>IF(D9=0,"-",ROUND(D4/D9,2))</f>
        <v>-</v>
      </c>
      <c r="E35" s="38" t="str">
        <f>IF(E9=0,"-",ROUND(E4/E9,2))</f>
        <v>-</v>
      </c>
    </row>
    <row r="36" spans="2:12" ht="12.75" customHeight="1" x14ac:dyDescent="0.3">
      <c r="B36" s="17" t="s">
        <v>19</v>
      </c>
      <c r="C36" s="17"/>
      <c r="D36" s="17"/>
      <c r="E36" s="17"/>
    </row>
    <row r="37" spans="2:12" s="39" customFormat="1" ht="12.75" customHeight="1" x14ac:dyDescent="0.3">
      <c r="B37" s="47" t="s">
        <v>14</v>
      </c>
      <c r="C37" s="38">
        <v>0.9</v>
      </c>
      <c r="D37" s="38" t="str">
        <f>IF(D9=0,"-",ROUND((D4-D5)/D9,2))</f>
        <v>-</v>
      </c>
      <c r="E37" s="38" t="str">
        <f>IF(E9=0,"-",ROUND((E4-E5)/E9,2))</f>
        <v>-</v>
      </c>
    </row>
    <row r="38" spans="2:12" ht="12.75" customHeight="1" x14ac:dyDescent="0.3">
      <c r="B38" s="17" t="s">
        <v>11</v>
      </c>
      <c r="C38" s="17"/>
      <c r="D38" s="17"/>
      <c r="E38" s="17"/>
    </row>
    <row r="39" spans="2:12" ht="12.75" customHeight="1" x14ac:dyDescent="0.3">
      <c r="B39" s="46" t="s">
        <v>15</v>
      </c>
      <c r="C39" s="50">
        <v>0</v>
      </c>
      <c r="D39" s="40">
        <f>D4-D9</f>
        <v>0</v>
      </c>
      <c r="E39" s="40">
        <f>E4-E9</f>
        <v>0</v>
      </c>
    </row>
    <row r="40" spans="2:12" ht="12.75" customHeight="1" x14ac:dyDescent="0.3">
      <c r="B40" s="17" t="s">
        <v>24</v>
      </c>
      <c r="C40" s="17"/>
      <c r="D40" s="17"/>
      <c r="E40" s="17"/>
    </row>
    <row r="41" spans="2:12" ht="28.2" thickBot="1" x14ac:dyDescent="0.35">
      <c r="B41" s="48" t="s">
        <v>25</v>
      </c>
      <c r="C41" s="51">
        <v>0.3</v>
      </c>
      <c r="D41" s="41" t="str">
        <f>IF(D3=0,"-",ROUND(D31/D3,2))</f>
        <v>-</v>
      </c>
      <c r="E41" s="41" t="str">
        <f>IF(E3=0,"-",ROUND(E31/E3,2))</f>
        <v>-</v>
      </c>
      <c r="F41" s="42"/>
      <c r="G41" s="43"/>
      <c r="H41" s="43"/>
      <c r="I41" s="43"/>
      <c r="J41" s="43"/>
      <c r="K41" s="43"/>
    </row>
    <row r="42" spans="2:12" ht="12.75" customHeight="1" thickTop="1" x14ac:dyDescent="0.3">
      <c r="B42" s="57" t="s">
        <v>9</v>
      </c>
      <c r="C42" s="22"/>
      <c r="D42" s="56">
        <f>D25</f>
        <v>2019</v>
      </c>
      <c r="E42" s="56">
        <f t="shared" ref="E42:L42" si="14">E25</f>
        <v>2020</v>
      </c>
      <c r="F42" s="56" t="str">
        <f t="shared" si="14"/>
        <v>2021 pr</v>
      </c>
      <c r="G42" s="56" t="str">
        <f t="shared" si="14"/>
        <v>2022 pr</v>
      </c>
      <c r="H42" s="56" t="str">
        <f t="shared" si="14"/>
        <v>2023 pr</v>
      </c>
      <c r="I42" s="56" t="str">
        <f t="shared" si="14"/>
        <v>2024 pr</v>
      </c>
      <c r="J42" s="56" t="str">
        <f t="shared" si="14"/>
        <v>2025 pr</v>
      </c>
      <c r="K42" s="56" t="str">
        <f t="shared" si="14"/>
        <v>2026 pr</v>
      </c>
      <c r="L42" s="56" t="str">
        <f t="shared" si="14"/>
        <v>2027 pr</v>
      </c>
    </row>
    <row r="43" spans="2:12" ht="13.8" x14ac:dyDescent="0.3">
      <c r="B43" s="46" t="s">
        <v>5</v>
      </c>
      <c r="C43" s="50">
        <v>1.25</v>
      </c>
      <c r="D43" s="38" t="str">
        <f>IF(ABS(D28+D29)=0,"-",ROUND(D19/ABS(D28+D29),2))</f>
        <v>-</v>
      </c>
      <c r="E43" s="38" t="str">
        <f t="shared" ref="E43:K43" si="15">IF(ABS(E28+E29)=0,"-",ROUND(E19/ABS(E28+E29),2))</f>
        <v>-</v>
      </c>
      <c r="F43" s="38" t="str">
        <f t="shared" si="15"/>
        <v>-</v>
      </c>
      <c r="G43" s="38" t="str">
        <f t="shared" si="15"/>
        <v>-</v>
      </c>
      <c r="H43" s="38" t="str">
        <f t="shared" si="15"/>
        <v>-</v>
      </c>
      <c r="I43" s="38" t="str">
        <f t="shared" si="15"/>
        <v>-</v>
      </c>
      <c r="J43" s="38" t="str">
        <f t="shared" si="15"/>
        <v>-</v>
      </c>
      <c r="K43" s="38" t="str">
        <f t="shared" si="15"/>
        <v>-</v>
      </c>
      <c r="L43" s="38" t="str">
        <f t="shared" ref="L43" si="16">IF(ABS(L28+L29)=0,"-",ROUND(L19/ABS(L28+L29),2))</f>
        <v>-</v>
      </c>
    </row>
    <row r="44" spans="2:12" ht="27.6" x14ac:dyDescent="0.3">
      <c r="B44" s="46" t="s">
        <v>39</v>
      </c>
      <c r="C44" s="50">
        <v>5</v>
      </c>
      <c r="D44" s="38" t="str">
        <f>IF(D19=0,"-",IF(D31&lt;0,0,ROUND(D31/D19,2)))</f>
        <v>-</v>
      </c>
      <c r="E44" s="38" t="str">
        <f t="shared" ref="E44:K44" si="17">IF(E19=0,"-",IF(E31&lt;0,0,ROUND(E31/E19,2)))</f>
        <v>-</v>
      </c>
      <c r="F44" s="38" t="str">
        <f t="shared" si="17"/>
        <v>-</v>
      </c>
      <c r="G44" s="38" t="str">
        <f t="shared" si="17"/>
        <v>-</v>
      </c>
      <c r="H44" s="38" t="str">
        <f t="shared" si="17"/>
        <v>-</v>
      </c>
      <c r="I44" s="38" t="str">
        <f t="shared" si="17"/>
        <v>-</v>
      </c>
      <c r="J44" s="38" t="str">
        <f t="shared" si="17"/>
        <v>-</v>
      </c>
      <c r="K44" s="38" t="str">
        <f t="shared" si="17"/>
        <v>-</v>
      </c>
      <c r="L44" s="38" t="str">
        <f t="shared" ref="L44" si="18">IF(L19=0,"-",IF(L31&lt;0,0,ROUND(L31/L19,2)))</f>
        <v>-</v>
      </c>
    </row>
    <row r="45" spans="2:12" ht="12.75" customHeight="1" x14ac:dyDescent="0.3">
      <c r="B45" s="17" t="s">
        <v>10</v>
      </c>
      <c r="C45" s="17"/>
      <c r="D45" s="17"/>
      <c r="E45" s="17"/>
      <c r="F45" s="17"/>
      <c r="G45" s="17"/>
      <c r="H45" s="17"/>
      <c r="I45" s="17"/>
      <c r="J45" s="17"/>
      <c r="K45" s="17"/>
      <c r="L45" s="17"/>
    </row>
    <row r="46" spans="2:12" ht="12.75" customHeight="1" x14ac:dyDescent="0.3">
      <c r="B46" s="46" t="s">
        <v>38</v>
      </c>
      <c r="C46" s="52">
        <v>0.1</v>
      </c>
      <c r="D46" s="44" t="str">
        <f>IF(D17=0,"-",ROUND(D19/D17,2))</f>
        <v>-</v>
      </c>
      <c r="E46" s="44" t="str">
        <f t="shared" ref="E46:K46" si="19">IF(E17=0,"-",ROUND(E19/E17,2))</f>
        <v>-</v>
      </c>
      <c r="F46" s="44" t="str">
        <f t="shared" si="19"/>
        <v>-</v>
      </c>
      <c r="G46" s="44" t="str">
        <f t="shared" si="19"/>
        <v>-</v>
      </c>
      <c r="H46" s="44" t="str">
        <f t="shared" si="19"/>
        <v>-</v>
      </c>
      <c r="I46" s="44" t="str">
        <f t="shared" si="19"/>
        <v>-</v>
      </c>
      <c r="J46" s="44" t="str">
        <f t="shared" si="19"/>
        <v>-</v>
      </c>
      <c r="K46" s="44" t="str">
        <f t="shared" si="19"/>
        <v>-</v>
      </c>
      <c r="L46" s="44" t="str">
        <f t="shared" ref="L46" si="20">IF(L17=0,"-",ROUND(L19/L17,2))</f>
        <v>-</v>
      </c>
    </row>
    <row r="48" spans="2:12" ht="17.25" customHeight="1" x14ac:dyDescent="0.3"/>
  </sheetData>
  <phoneticPr fontId="0" type="noConversion"/>
  <conditionalFormatting sqref="E21">
    <cfRule type="cellIs" dxfId="12" priority="79" stopIfTrue="1" operator="lessThan">
      <formula>0</formula>
    </cfRule>
    <cfRule type="cellIs" dxfId="11" priority="80" stopIfTrue="1" operator="greaterThan">
      <formula>0</formula>
    </cfRule>
  </conditionalFormatting>
  <conditionalFormatting sqref="E22">
    <cfRule type="cellIs" dxfId="10" priority="61" stopIfTrue="1" operator="lessThan">
      <formula>0</formula>
    </cfRule>
    <cfRule type="cellIs" dxfId="9" priority="62" stopIfTrue="1" operator="greaterThan">
      <formula>0</formula>
    </cfRule>
  </conditionalFormatting>
  <conditionalFormatting sqref="E23">
    <cfRule type="cellIs" dxfId="8" priority="59" stopIfTrue="1" operator="lessThan">
      <formula>0</formula>
    </cfRule>
    <cfRule type="cellIs" dxfId="7" priority="60" stopIfTrue="1" operator="greaterThan">
      <formula>0</formula>
    </cfRule>
  </conditionalFormatting>
  <conditionalFormatting sqref="F21:L21">
    <cfRule type="cellIs" dxfId="6" priority="57" stopIfTrue="1" operator="lessThan">
      <formula>0</formula>
    </cfRule>
    <cfRule type="cellIs" dxfId="5" priority="58" stopIfTrue="1" operator="greaterThan">
      <formula>0</formula>
    </cfRule>
  </conditionalFormatting>
  <conditionalFormatting sqref="F22:L22">
    <cfRule type="cellIs" dxfId="4" priority="55" stopIfTrue="1" operator="lessThan">
      <formula>0</formula>
    </cfRule>
    <cfRule type="cellIs" dxfId="3" priority="56" stopIfTrue="1" operator="greaterThan">
      <formula>0</formula>
    </cfRule>
  </conditionalFormatting>
  <conditionalFormatting sqref="F23:L23">
    <cfRule type="cellIs" dxfId="2" priority="53" stopIfTrue="1" operator="lessThan">
      <formula>0</formula>
    </cfRule>
    <cfRule type="cellIs" dxfId="1" priority="54" stopIfTrue="1" operator="greaterThan">
      <formula>0</formula>
    </cfRule>
  </conditionalFormatting>
  <conditionalFormatting sqref="D35">
    <cfRule type="iconSet" priority="40">
      <iconSet iconSet="3Arrows">
        <cfvo type="percent" val="0"/>
        <cfvo type="num" val="$C$35"/>
        <cfvo type="num" val="$C$35" gte="0"/>
      </iconSet>
    </cfRule>
  </conditionalFormatting>
  <conditionalFormatting sqref="D39">
    <cfRule type="iconSet" priority="39">
      <iconSet iconSet="3Arrows">
        <cfvo type="percent" val="0"/>
        <cfvo type="num" val="$C$39"/>
        <cfvo type="num" val="$C$39" gte="0"/>
      </iconSet>
    </cfRule>
  </conditionalFormatting>
  <conditionalFormatting sqref="D41">
    <cfRule type="iconSet" priority="35">
      <iconSet iconSet="3Arrows" reverse="1">
        <cfvo type="percent" val="0"/>
        <cfvo type="num" val="$C$41"/>
        <cfvo type="num" val="$C$41" gte="0"/>
      </iconSet>
    </cfRule>
  </conditionalFormatting>
  <conditionalFormatting sqref="D43">
    <cfRule type="iconSet" priority="34">
      <iconSet iconSet="3Arrows">
        <cfvo type="percent" val="0"/>
        <cfvo type="num" val="$C$43"/>
        <cfvo type="num" val="$C$43" gte="0"/>
      </iconSet>
    </cfRule>
  </conditionalFormatting>
  <conditionalFormatting sqref="E35">
    <cfRule type="iconSet" priority="25">
      <iconSet iconSet="3Arrows">
        <cfvo type="percent" val="0"/>
        <cfvo type="num" val="$C$35"/>
        <cfvo type="num" val="$C$35" gte="0"/>
      </iconSet>
    </cfRule>
  </conditionalFormatting>
  <conditionalFormatting sqref="D37:E37">
    <cfRule type="iconSet" priority="24">
      <iconSet iconSet="3Arrows">
        <cfvo type="percent" val="0"/>
        <cfvo type="num" val="$C$37"/>
        <cfvo type="num" val="$C$37" gte="0"/>
      </iconSet>
    </cfRule>
  </conditionalFormatting>
  <conditionalFormatting sqref="E39">
    <cfRule type="iconSet" priority="23">
      <iconSet iconSet="3Arrows">
        <cfvo type="percent" val="0"/>
        <cfvo type="num" val="$C$39"/>
        <cfvo type="num" val="$C$39" gte="0"/>
      </iconSet>
    </cfRule>
  </conditionalFormatting>
  <conditionalFormatting sqref="E41">
    <cfRule type="iconSet" priority="22">
      <iconSet iconSet="3Arrows" reverse="1">
        <cfvo type="percent" val="0"/>
        <cfvo type="num" val="$C$41"/>
        <cfvo type="num" val="$C$41" gte="0"/>
      </iconSet>
    </cfRule>
  </conditionalFormatting>
  <conditionalFormatting sqref="D46">
    <cfRule type="iconSet" priority="8">
      <iconSet iconSet="3Arrows">
        <cfvo type="percent" val="0"/>
        <cfvo type="num" val="$C$46"/>
        <cfvo type="num" val="$C$46" gte="0"/>
      </iconSet>
    </cfRule>
  </conditionalFormatting>
  <conditionalFormatting sqref="E43:L43">
    <cfRule type="iconSet" priority="81">
      <iconSet iconSet="3Arrows">
        <cfvo type="percent" val="0"/>
        <cfvo type="num" val="$C$43"/>
        <cfvo type="num" val="$C$43" gte="0"/>
      </iconSet>
    </cfRule>
  </conditionalFormatting>
  <conditionalFormatting sqref="E46:L46">
    <cfRule type="iconSet" priority="82">
      <iconSet iconSet="3Arrows">
        <cfvo type="percent" val="0"/>
        <cfvo type="num" val="$C$46"/>
        <cfvo type="num" val="$C$46" gte="0"/>
      </iconSet>
    </cfRule>
  </conditionalFormatting>
  <conditionalFormatting sqref="D30:L30">
    <cfRule type="cellIs" dxfId="0" priority="1" operator="lessThan">
      <formula>1.25</formula>
    </cfRule>
  </conditionalFormatting>
  <pageMargins left="0.7" right="0.7" top="0.75" bottom="0.75" header="0.3" footer="0.3"/>
  <pageSetup paperSize="9" orientation="landscape"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iconSet" priority="19" id="{6FD4D78D-173D-4530-AA9A-F82AED16F9A5}">
            <x14:iconSet iconSet="3Arrows" custom="1">
              <x14:cfvo type="percent">
                <xm:f>0</xm:f>
              </x14:cfvo>
              <x14:cfvo type="num">
                <xm:f>$C$44</xm:f>
              </x14:cfvo>
              <x14:cfvo type="num" gte="0">
                <xm:f>$C$44</xm:f>
              </x14:cfvo>
              <x14:cfIcon iconSet="3Arrows" iconId="2"/>
              <x14:cfIcon iconSet="3Arrows" iconId="1"/>
              <x14:cfIcon iconSet="3Arrows" iconId="0"/>
            </x14:iconSet>
          </x14:cfRule>
          <xm:sqref>D44</xm:sqref>
        </x14:conditionalFormatting>
        <x14:conditionalFormatting xmlns:xm="http://schemas.microsoft.com/office/excel/2006/main">
          <x14:cfRule type="iconSet" priority="83" id="{5ACE0FCC-3D7B-4168-BAAB-AE30F27CF526}">
            <x14:iconSet iconSet="3Arrows" custom="1">
              <x14:cfvo type="percent">
                <xm:f>0</xm:f>
              </x14:cfvo>
              <x14:cfvo type="num">
                <xm:f>$C$44</xm:f>
              </x14:cfvo>
              <x14:cfvo type="num" gte="0">
                <xm:f>$C$44</xm:f>
              </x14:cfvo>
              <x14:cfIcon iconSet="3Arrows" iconId="2"/>
              <x14:cfIcon iconSet="3Arrows" iconId="1"/>
              <x14:cfIcon iconSet="3Arrows" iconId="0"/>
            </x14:iconSet>
          </x14:cfRule>
          <xm:sqref>E44:L44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 aruanne - detailne</vt:lpstr>
      <vt:lpstr>MA aruanne - koond</vt:lpstr>
      <vt:lpstr>'MA aruanne - detailne'!Print_Area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Maarika Kõrm</dc:creator>
  <cp:lastModifiedBy>Kati Raudsaar</cp:lastModifiedBy>
  <cp:lastPrinted>2015-11-25T14:47:52Z</cp:lastPrinted>
  <dcterms:created xsi:type="dcterms:W3CDTF">2010-10-23T14:23:39Z</dcterms:created>
  <dcterms:modified xsi:type="dcterms:W3CDTF">2022-05-19T18:16:03Z</dcterms:modified>
</cp:coreProperties>
</file>